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alentina\OneDrive\Desktop\plan 2026\"/>
    </mc:Choice>
  </mc:AlternateContent>
  <xr:revisionPtr revIDLastSave="0" documentId="13_ncr:1_{C5DE361D-56B2-4322-B14B-F194D3DEF1B8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7" l="1"/>
  <c r="I19" i="7"/>
  <c r="G7" i="7"/>
  <c r="G19" i="7"/>
  <c r="G18" i="7" s="1"/>
  <c r="G13" i="7"/>
  <c r="G8" i="7" s="1"/>
  <c r="G9" i="7"/>
  <c r="I13" i="7"/>
  <c r="I9" i="7"/>
  <c r="I8" i="7" s="1"/>
  <c r="H13" i="7"/>
  <c r="H9" i="7"/>
  <c r="H8" i="7" s="1"/>
  <c r="F7" i="7"/>
  <c r="H25" i="7"/>
  <c r="I25" i="7"/>
  <c r="G25" i="7"/>
  <c r="E30" i="7" l="1"/>
  <c r="F8" i="7"/>
  <c r="C11" i="5"/>
  <c r="C10" i="5" s="1"/>
  <c r="E10" i="5"/>
  <c r="D10" i="5"/>
  <c r="B10" i="5"/>
  <c r="F24" i="3"/>
  <c r="H11" i="10" l="1"/>
  <c r="E19" i="7" l="1"/>
  <c r="E18" i="7" s="1"/>
  <c r="I18" i="7"/>
  <c r="I7" i="7" s="1"/>
  <c r="H21" i="10" l="1"/>
  <c r="I55" i="7"/>
  <c r="H55" i="7"/>
  <c r="G55" i="7"/>
  <c r="I53" i="7"/>
  <c r="H53" i="7"/>
  <c r="G53" i="7"/>
  <c r="I50" i="7"/>
  <c r="I49" i="7" s="1"/>
  <c r="H50" i="7"/>
  <c r="H49" i="7" s="1"/>
  <c r="G50" i="7"/>
  <c r="I47" i="7"/>
  <c r="H47" i="7"/>
  <c r="I45" i="7"/>
  <c r="H45" i="7"/>
  <c r="F45" i="7"/>
  <c r="I41" i="7"/>
  <c r="I40" i="7" s="1"/>
  <c r="H41" i="7"/>
  <c r="H40" i="7" s="1"/>
  <c r="F18" i="7"/>
  <c r="E9" i="7"/>
  <c r="H44" i="7" l="1"/>
  <c r="G52" i="7"/>
  <c r="G43" i="7" s="1"/>
  <c r="I52" i="7"/>
  <c r="H18" i="7"/>
  <c r="H7" i="7" s="1"/>
  <c r="E35" i="7"/>
  <c r="I44" i="7"/>
  <c r="H52" i="7"/>
  <c r="H43" i="7" s="1"/>
  <c r="E8" i="7"/>
  <c r="E7" i="7" s="1"/>
  <c r="I43" i="7" l="1"/>
  <c r="F33" i="8"/>
  <c r="E33" i="8"/>
  <c r="D33" i="8"/>
  <c r="F18" i="8"/>
  <c r="E18" i="8"/>
  <c r="D18" i="8"/>
  <c r="D25" i="8" l="1"/>
  <c r="F25" i="8"/>
  <c r="E25" i="8"/>
  <c r="C25" i="8"/>
  <c r="B25" i="8"/>
  <c r="F10" i="8"/>
  <c r="E10" i="8"/>
  <c r="D10" i="8"/>
  <c r="C10" i="8"/>
  <c r="B10" i="8"/>
  <c r="H23" i="3"/>
  <c r="E24" i="3"/>
  <c r="E23" i="3" s="1"/>
  <c r="D24" i="3"/>
  <c r="D23" i="3" l="1"/>
  <c r="G23" i="3"/>
  <c r="F23" i="3"/>
  <c r="H11" i="3"/>
  <c r="H10" i="3" s="1"/>
  <c r="G11" i="3"/>
  <c r="G10" i="3" s="1"/>
  <c r="F11" i="3"/>
  <c r="F10" i="3" s="1"/>
  <c r="E11" i="3"/>
  <c r="E10" i="3" s="1"/>
  <c r="D11" i="3"/>
  <c r="D10" i="3" s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G21" i="10"/>
  <c r="F21" i="10"/>
  <c r="J11" i="10"/>
  <c r="J14" i="10" s="1"/>
  <c r="I11" i="10"/>
  <c r="I14" i="10" s="1"/>
  <c r="J22" i="10" l="1"/>
  <c r="I22" i="10"/>
  <c r="H14" i="10"/>
  <c r="H22" i="10" s="1"/>
  <c r="G14" i="10"/>
  <c r="G28" i="10" s="1"/>
  <c r="G29" i="10" s="1"/>
  <c r="F14" i="10"/>
  <c r="F22" i="10" s="1"/>
  <c r="F28" i="10" s="1"/>
  <c r="F29" i="10" s="1"/>
</calcChain>
</file>

<file path=xl/sharedStrings.xml><?xml version="1.0" encoding="utf-8"?>
<sst xmlns="http://schemas.openxmlformats.org/spreadsheetml/2006/main" count="239" uniqueCount="106">
  <si>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</si>
  <si>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</si>
  <si>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</si>
  <si>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</si>
  <si>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</si>
  <si>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</si>
  <si>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</si>
  <si>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</si>
  <si>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</si>
  <si>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</si>
  <si>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</si>
  <si>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</si>
  <si>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</si>
  <si>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</si>
  <si>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</si>
  <si>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04 Ekonomski poslovi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</si>
  <si>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</si>
  <si>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</si>
  <si>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</si>
  <si>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</si>
  <si>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</si>
  <si>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</si>
  <si>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</si>
  <si>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</si>
  <si>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</si>
  <si>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</si>
  <si>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</si>
  <si>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</si>
  <si>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</si>
  <si>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</si>
  <si>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</si>
  <si>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</si>
  <si>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</si>
  <si>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</si>
  <si>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</si>
  <si>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</si>
  <si>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</si>
  <si>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</si>
  <si>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</si>
  <si>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</si>
  <si>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</si>
  <si>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</si>
  <si>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</si>
  <si>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</si>
  <si>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</si>
  <si>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</si>
  <si>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</si>
  <si>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</si>
  <si>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</si>
  <si>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</si>
  <si>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</si>
  <si>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</si>
  <si>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</si>
  <si>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</si>
  <si>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</si>
  <si>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</si>
  <si>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</si>
  <si>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</si>
  <si>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</si>
  <si>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</si>
  <si>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</si>
  <si>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</si>
  <si>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</si>
  <si>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</si>
  <si>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administrativnih pristojbi, pristojbi po posebnim propisima i naknada</t>
  </si>
  <si>
    <t>Prihodi od prodaje proizvoda i robe te pruženih usluga, prihodi od donacija te povrati po protestiranim jamstvima</t>
  </si>
  <si>
    <t>Kazne, upravne mjere i ostali prihodi</t>
  </si>
  <si>
    <t>Financijski rashodi</t>
  </si>
  <si>
    <t xml:space="preserve">   52 Pomoći iz drugih proračuna</t>
  </si>
  <si>
    <t>6 Donacije</t>
  </si>
  <si>
    <t xml:space="preserve">  61 Donacije</t>
  </si>
  <si>
    <t xml:space="preserve">  56 Pomoći temeljem prijenosa EU sredstava</t>
  </si>
  <si>
    <t>042 Poljoprivreda, šumarstvo, ribarstvo i lov</t>
  </si>
  <si>
    <t>PROGRAM A022211</t>
  </si>
  <si>
    <t>DJELATNOST USTANOVA U POLJPRIVREDI I ŠUMARSTVU</t>
  </si>
  <si>
    <t>Aktivnost A022211A221101</t>
  </si>
  <si>
    <t>REDOVNA DJELATNOST USTANOVE ZOOLOŠKI VRT GRADA ZAGREBA</t>
  </si>
  <si>
    <t>Izvor financiranja 1.1.1</t>
  </si>
  <si>
    <t>OPĆI PRIHODI I PRIMICI-PRORAČUNSKI KORISNICI</t>
  </si>
  <si>
    <t>Izvor financiranja 3.1.1</t>
  </si>
  <si>
    <t>VLASTITI PRIHODI-PRORAČUNSKI KORISNICI</t>
  </si>
  <si>
    <t>Izvor financiranja 5.6.1</t>
  </si>
  <si>
    <t>POMOĆI TEMELJEM PRIJENOSA EU SREDSTAVA-PK</t>
  </si>
  <si>
    <t>Izvor financiranja 6.1.1</t>
  </si>
  <si>
    <t>DONACIJE-PRORAČUNSKI KORISNICI</t>
  </si>
  <si>
    <t>Aktivnost A022211T221101</t>
  </si>
  <si>
    <t>PROJEKT OPORAVILIŠTE USTANOVE ZOO GRADA ZAGREBA</t>
  </si>
  <si>
    <t>Izvor financiranja 5.2.1</t>
  </si>
  <si>
    <t>POMOĆI IZ DRUGIH PRORAČUNA-PK</t>
  </si>
  <si>
    <t>Projekcija proračuna
za 2027.</t>
  </si>
  <si>
    <t>Projekcija 
za 2027.</t>
  </si>
  <si>
    <t>izdaci za ulaganja u financijske instrumente</t>
  </si>
  <si>
    <t>izdaci za ulaganja u financijske instrumente- udjeli u trgovačkim društvima</t>
  </si>
  <si>
    <t>FINANCIJSKI PLAN USTANOVE ZOOLOŠKI VRT GRADA ZAGREBA
ZA 2026. I PROJEKCIJE ZA 2027. I 2028. GODINU</t>
  </si>
  <si>
    <t>Izvršenje 2024.</t>
  </si>
  <si>
    <t>Plan 2025.</t>
  </si>
  <si>
    <t>Proračun za 2026.</t>
  </si>
  <si>
    <t>Projekcija proračuna
za 2028.</t>
  </si>
  <si>
    <t>Plan za 2026.</t>
  </si>
  <si>
    <t>Projekcija 
za 2028.</t>
  </si>
  <si>
    <t>izdaci za ulaganja u financijske instrumente-dionice i udjele u glavnici</t>
  </si>
  <si>
    <t>izdaci za financiju imovinu i otplate zajmova</t>
  </si>
  <si>
    <t>FINANCIJSKI PLAN USTANOVE ZOOLOŠKI VRT GRADA ZAGREBA
ZA 2026. I PROJEKCIJE ZA 2026. I 2027. GODINU</t>
  </si>
  <si>
    <t>rashodi za dodatna ulaganja na nefinancijskoj imovini</t>
  </si>
  <si>
    <t>Izvor financiranja 5.1.0</t>
  </si>
  <si>
    <t>PROGRAMI UNIJE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</si>
</sst>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21" fillId="2" borderId="3" xfId="0" quotePrefix="1" applyFont="1" applyFill="1" applyBorder="1" applyAlignment="1">
      <alignment horizontal="left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2" fontId="0" fillId="0" borderId="0" xfId="0" applyNumberFormat="1"/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5" fillId="0" borderId="0" xfId="0" applyFont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22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23" fillId="4" borderId="1" xfId="0" quotePrefix="1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left"/>
    </xf>
    <xf numFmtId="0" fontId="0" fillId="0" borderId="3" xfId="0" applyBorder="1"/>
    <xf numFmtId="4" fontId="0" fillId="0" borderId="3" xfId="0" applyNumberFormat="1" applyBorder="1"/>
    <xf numFmtId="4" fontId="22" fillId="0" borderId="3" xfId="0" applyNumberFormat="1" applyFont="1" applyBorder="1"/>
    <xf numFmtId="4" fontId="22" fillId="0" borderId="3" xfId="0" applyNumberFormat="1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24" fillId="0" borderId="3" xfId="0" applyFont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12" workbookViewId="0">
      <selection activeCell="N19" sqref="N19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97" t="s">
        <v>93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97" t="s">
        <v>19</v>
      </c>
      <c r="B3" s="97"/>
      <c r="C3" s="97"/>
      <c r="D3" s="97"/>
      <c r="E3" s="97"/>
      <c r="F3" s="97"/>
      <c r="G3" s="97"/>
      <c r="H3" s="97"/>
      <c r="I3" s="98"/>
      <c r="J3" s="98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97" t="s">
        <v>25</v>
      </c>
      <c r="B5" s="99"/>
      <c r="C5" s="99"/>
      <c r="D5" s="99"/>
      <c r="E5" s="99"/>
      <c r="F5" s="99"/>
      <c r="G5" s="99"/>
      <c r="H5" s="99"/>
      <c r="I5" s="99"/>
      <c r="J5" s="99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7" t="s">
        <v>31</v>
      </c>
    </row>
    <row r="7" spans="1:10" ht="25.5" x14ac:dyDescent="0.25">
      <c r="A7" s="23"/>
      <c r="B7" s="24"/>
      <c r="C7" s="24"/>
      <c r="D7" s="25"/>
      <c r="E7" s="26"/>
      <c r="F7" s="3" t="s">
        <v>94</v>
      </c>
      <c r="G7" s="3" t="s">
        <v>95</v>
      </c>
      <c r="H7" s="3" t="s">
        <v>96</v>
      </c>
      <c r="I7" s="3" t="s">
        <v>89</v>
      </c>
      <c r="J7" s="3" t="s">
        <v>97</v>
      </c>
    </row>
    <row r="8" spans="1:10" x14ac:dyDescent="0.25">
      <c r="A8" s="100" t="s">
        <v>0</v>
      </c>
      <c r="B8" s="101"/>
      <c r="C8" s="101"/>
      <c r="D8" s="101"/>
      <c r="E8" s="102"/>
      <c r="F8" s="48">
        <v>7850253.1699999999</v>
      </c>
      <c r="G8" s="48">
        <v>8827600</v>
      </c>
      <c r="H8" s="48">
        <v>10879700</v>
      </c>
      <c r="I8" s="48">
        <v>12013300</v>
      </c>
      <c r="J8" s="48">
        <v>12013300</v>
      </c>
    </row>
    <row r="9" spans="1:10" x14ac:dyDescent="0.25">
      <c r="A9" s="103" t="s">
        <v>32</v>
      </c>
      <c r="B9" s="104"/>
      <c r="C9" s="104"/>
      <c r="D9" s="104"/>
      <c r="E9" s="96"/>
      <c r="F9" s="49">
        <v>7850253.1699999999</v>
      </c>
      <c r="G9" s="49">
        <v>8827600</v>
      </c>
      <c r="H9" s="49">
        <v>10879700</v>
      </c>
      <c r="I9" s="49">
        <v>12013300</v>
      </c>
      <c r="J9" s="49">
        <v>12013300</v>
      </c>
    </row>
    <row r="10" spans="1:10" x14ac:dyDescent="0.25">
      <c r="A10" s="95" t="s">
        <v>33</v>
      </c>
      <c r="B10" s="96"/>
      <c r="C10" s="96"/>
      <c r="D10" s="96"/>
      <c r="E10" s="96"/>
      <c r="F10" s="49">
        <v>0</v>
      </c>
      <c r="G10" s="49">
        <v>0</v>
      </c>
      <c r="H10" s="49">
        <v>0</v>
      </c>
      <c r="I10" s="49">
        <v>0</v>
      </c>
      <c r="J10" s="49">
        <v>0</v>
      </c>
    </row>
    <row r="11" spans="1:10" x14ac:dyDescent="0.25">
      <c r="A11" s="28" t="s">
        <v>1</v>
      </c>
      <c r="B11" s="36"/>
      <c r="C11" s="36"/>
      <c r="D11" s="36"/>
      <c r="E11" s="36"/>
      <c r="F11" s="48">
        <v>7186075.6200000001</v>
      </c>
      <c r="G11" s="48">
        <v>8827600</v>
      </c>
      <c r="H11" s="48">
        <f>H12+H13</f>
        <v>10879700</v>
      </c>
      <c r="I11" s="48">
        <f t="shared" ref="I11:J11" si="0">I12+I13</f>
        <v>12013300</v>
      </c>
      <c r="J11" s="48">
        <f t="shared" si="0"/>
        <v>12013300</v>
      </c>
    </row>
    <row r="12" spans="1:10" x14ac:dyDescent="0.25">
      <c r="A12" s="105" t="s">
        <v>34</v>
      </c>
      <c r="B12" s="104"/>
      <c r="C12" s="104"/>
      <c r="D12" s="104"/>
      <c r="E12" s="104"/>
      <c r="F12" s="49">
        <v>6649857.2199999997</v>
      </c>
      <c r="G12" s="49">
        <v>7973800</v>
      </c>
      <c r="H12" s="49">
        <v>8634100</v>
      </c>
      <c r="I12" s="49">
        <v>8634100</v>
      </c>
      <c r="J12" s="50">
        <v>8634100</v>
      </c>
    </row>
    <row r="13" spans="1:10" x14ac:dyDescent="0.25">
      <c r="A13" s="95" t="s">
        <v>35</v>
      </c>
      <c r="B13" s="96"/>
      <c r="C13" s="96"/>
      <c r="D13" s="96"/>
      <c r="E13" s="96"/>
      <c r="F13" s="49">
        <v>536218.4</v>
      </c>
      <c r="G13" s="49">
        <v>853800</v>
      </c>
      <c r="H13" s="49">
        <v>2245600</v>
      </c>
      <c r="I13" s="49">
        <v>3379200</v>
      </c>
      <c r="J13" s="50">
        <v>3379200</v>
      </c>
    </row>
    <row r="14" spans="1:10" x14ac:dyDescent="0.25">
      <c r="A14" s="106" t="s">
        <v>55</v>
      </c>
      <c r="B14" s="101"/>
      <c r="C14" s="101"/>
      <c r="D14" s="101"/>
      <c r="E14" s="101"/>
      <c r="F14" s="48">
        <f>F8-F11</f>
        <v>664177.54999999981</v>
      </c>
      <c r="G14" s="48">
        <f t="shared" ref="G14:J14" si="1">G8-G11</f>
        <v>0</v>
      </c>
      <c r="H14" s="48">
        <f t="shared" si="1"/>
        <v>0</v>
      </c>
      <c r="I14" s="48">
        <f t="shared" si="1"/>
        <v>0</v>
      </c>
      <c r="J14" s="48">
        <f t="shared" si="1"/>
        <v>0</v>
      </c>
    </row>
    <row r="15" spans="1:10" ht="18" x14ac:dyDescent="0.25">
      <c r="A15" s="4"/>
      <c r="B15" s="18"/>
      <c r="C15" s="18"/>
      <c r="D15" s="18"/>
      <c r="E15" s="18"/>
      <c r="F15" s="18"/>
      <c r="G15" s="18"/>
      <c r="H15" s="19"/>
      <c r="I15" s="19"/>
      <c r="J15" s="19"/>
    </row>
    <row r="16" spans="1:10" ht="15.75" x14ac:dyDescent="0.25">
      <c r="A16" s="97" t="s">
        <v>26</v>
      </c>
      <c r="B16" s="99"/>
      <c r="C16" s="99"/>
      <c r="D16" s="99"/>
      <c r="E16" s="99"/>
      <c r="F16" s="99"/>
      <c r="G16" s="99"/>
      <c r="H16" s="99"/>
      <c r="I16" s="99"/>
      <c r="J16" s="99"/>
    </row>
    <row r="17" spans="1:10" ht="18" x14ac:dyDescent="0.25">
      <c r="A17" s="4"/>
      <c r="B17" s="18"/>
      <c r="C17" s="18"/>
      <c r="D17" s="18"/>
      <c r="E17" s="18"/>
      <c r="F17" s="18"/>
      <c r="G17" s="18"/>
      <c r="H17" s="19"/>
      <c r="I17" s="19"/>
      <c r="J17" s="19"/>
    </row>
    <row r="18" spans="1:10" ht="25.5" x14ac:dyDescent="0.25">
      <c r="A18" s="23"/>
      <c r="B18" s="24"/>
      <c r="C18" s="24"/>
      <c r="D18" s="25"/>
      <c r="E18" s="26"/>
      <c r="F18" s="3" t="s">
        <v>94</v>
      </c>
      <c r="G18" s="3" t="s">
        <v>95</v>
      </c>
      <c r="H18" s="3" t="s">
        <v>96</v>
      </c>
      <c r="I18" s="3" t="s">
        <v>89</v>
      </c>
      <c r="J18" s="3" t="s">
        <v>97</v>
      </c>
    </row>
    <row r="19" spans="1:10" x14ac:dyDescent="0.25">
      <c r="A19" s="95" t="s">
        <v>36</v>
      </c>
      <c r="B19" s="96"/>
      <c r="C19" s="96"/>
      <c r="D19" s="96"/>
      <c r="E19" s="96"/>
      <c r="F19" s="49">
        <v>0</v>
      </c>
      <c r="G19" s="49">
        <v>0</v>
      </c>
      <c r="H19" s="49">
        <v>10879700</v>
      </c>
      <c r="I19" s="49">
        <v>12013300</v>
      </c>
      <c r="J19" s="49">
        <v>12013300</v>
      </c>
    </row>
    <row r="20" spans="1:10" x14ac:dyDescent="0.25">
      <c r="A20" s="95" t="s">
        <v>37</v>
      </c>
      <c r="B20" s="96"/>
      <c r="C20" s="96"/>
      <c r="D20" s="96"/>
      <c r="E20" s="96"/>
      <c r="F20" s="49">
        <v>0</v>
      </c>
      <c r="G20" s="49">
        <v>202400</v>
      </c>
      <c r="H20" s="49">
        <v>0</v>
      </c>
      <c r="I20" s="49">
        <v>0</v>
      </c>
      <c r="J20" s="49">
        <v>0</v>
      </c>
    </row>
    <row r="21" spans="1:10" x14ac:dyDescent="0.25">
      <c r="A21" s="106" t="s">
        <v>2</v>
      </c>
      <c r="B21" s="101"/>
      <c r="C21" s="101"/>
      <c r="D21" s="101"/>
      <c r="E21" s="101"/>
      <c r="F21" s="48">
        <f>F19-F20</f>
        <v>0</v>
      </c>
      <c r="G21" s="48">
        <f t="shared" ref="G21:J21" si="2">G19-G20</f>
        <v>-202400</v>
      </c>
      <c r="H21" s="48">
        <f t="shared" si="2"/>
        <v>10879700</v>
      </c>
      <c r="I21" s="48">
        <f t="shared" si="2"/>
        <v>12013300</v>
      </c>
      <c r="J21" s="48">
        <f t="shared" si="2"/>
        <v>12013300</v>
      </c>
    </row>
    <row r="22" spans="1:10" x14ac:dyDescent="0.25">
      <c r="A22" s="106" t="s">
        <v>56</v>
      </c>
      <c r="B22" s="101"/>
      <c r="C22" s="101"/>
      <c r="D22" s="101"/>
      <c r="E22" s="101"/>
      <c r="F22" s="48">
        <f>F14+F21</f>
        <v>664177.54999999981</v>
      </c>
      <c r="G22" s="48">
        <v>51300</v>
      </c>
      <c r="H22" s="48">
        <f t="shared" ref="H22:J22" si="3">H14+H21</f>
        <v>10879700</v>
      </c>
      <c r="I22" s="48">
        <f t="shared" si="3"/>
        <v>12013300</v>
      </c>
      <c r="J22" s="48">
        <f t="shared" si="3"/>
        <v>12013300</v>
      </c>
    </row>
    <row r="23" spans="1:10" ht="18" x14ac:dyDescent="0.25">
      <c r="A23" s="17"/>
      <c r="B23" s="18"/>
      <c r="C23" s="18"/>
      <c r="D23" s="18"/>
      <c r="E23" s="18"/>
      <c r="F23" s="18"/>
      <c r="G23" s="18"/>
      <c r="H23" s="19"/>
      <c r="I23" s="19"/>
      <c r="J23" s="19"/>
    </row>
    <row r="24" spans="1:10" ht="15.75" x14ac:dyDescent="0.25">
      <c r="A24" s="97" t="s">
        <v>57</v>
      </c>
      <c r="B24" s="99"/>
      <c r="C24" s="99"/>
      <c r="D24" s="99"/>
      <c r="E24" s="99"/>
      <c r="F24" s="99"/>
      <c r="G24" s="99"/>
      <c r="H24" s="99"/>
      <c r="I24" s="99"/>
      <c r="J24" s="99"/>
    </row>
    <row r="25" spans="1:10" ht="15.75" x14ac:dyDescent="0.25">
      <c r="A25" s="34"/>
      <c r="B25" s="35"/>
      <c r="C25" s="35"/>
      <c r="D25" s="35"/>
      <c r="E25" s="35"/>
      <c r="F25" s="35"/>
      <c r="G25" s="35"/>
      <c r="H25" s="35"/>
      <c r="I25" s="35"/>
      <c r="J25" s="35"/>
    </row>
    <row r="26" spans="1:10" ht="25.5" x14ac:dyDescent="0.25">
      <c r="A26" s="23"/>
      <c r="B26" s="24"/>
      <c r="C26" s="24"/>
      <c r="D26" s="25"/>
      <c r="E26" s="26"/>
      <c r="F26" s="3" t="s">
        <v>94</v>
      </c>
      <c r="G26" s="3" t="s">
        <v>95</v>
      </c>
      <c r="H26" s="3" t="s">
        <v>96</v>
      </c>
      <c r="I26" s="3" t="s">
        <v>89</v>
      </c>
      <c r="J26" s="3" t="s">
        <v>97</v>
      </c>
    </row>
    <row r="27" spans="1:10" ht="15" customHeight="1" x14ac:dyDescent="0.25">
      <c r="A27" s="109" t="s">
        <v>58</v>
      </c>
      <c r="B27" s="110"/>
      <c r="C27" s="110"/>
      <c r="D27" s="110"/>
      <c r="E27" s="111"/>
      <c r="F27" s="77">
        <v>-22842.84</v>
      </c>
      <c r="G27" s="56">
        <v>0</v>
      </c>
      <c r="H27" s="56">
        <v>0</v>
      </c>
      <c r="I27" s="56">
        <v>0</v>
      </c>
      <c r="J27" s="57">
        <v>0</v>
      </c>
    </row>
    <row r="28" spans="1:10" ht="15" customHeight="1" x14ac:dyDescent="0.25">
      <c r="A28" s="106" t="s">
        <v>59</v>
      </c>
      <c r="B28" s="101"/>
      <c r="C28" s="101"/>
      <c r="D28" s="101"/>
      <c r="E28" s="101"/>
      <c r="F28" s="51">
        <f>F22+F27</f>
        <v>641334.70999999985</v>
      </c>
      <c r="G28" s="51">
        <f t="shared" ref="G28" si="4">G22+G27</f>
        <v>51300</v>
      </c>
      <c r="H28" s="51">
        <v>0</v>
      </c>
      <c r="I28" s="51">
        <v>0</v>
      </c>
      <c r="J28" s="58">
        <v>0</v>
      </c>
    </row>
    <row r="29" spans="1:10" ht="45" customHeight="1" x14ac:dyDescent="0.25">
      <c r="A29" s="100" t="s">
        <v>60</v>
      </c>
      <c r="B29" s="112"/>
      <c r="C29" s="112"/>
      <c r="D29" s="112"/>
      <c r="E29" s="113"/>
      <c r="F29" s="51">
        <f t="shared" ref="F29:G29" si="5">F14+F21+F27-F28</f>
        <v>0</v>
      </c>
      <c r="G29" s="51">
        <f t="shared" si="5"/>
        <v>-253700</v>
      </c>
      <c r="H29" s="51">
        <v>0</v>
      </c>
      <c r="I29" s="51">
        <v>0</v>
      </c>
      <c r="J29" s="58">
        <v>0</v>
      </c>
    </row>
    <row r="30" spans="1:10" ht="15.75" x14ac:dyDescent="0.25">
      <c r="A30" s="37"/>
      <c r="B30" s="38"/>
      <c r="C30" s="38"/>
      <c r="D30" s="38"/>
      <c r="E30" s="38"/>
      <c r="F30" s="38"/>
      <c r="G30" s="38"/>
      <c r="H30" s="38"/>
      <c r="I30" s="38"/>
      <c r="J30" s="38"/>
    </row>
    <row r="31" spans="1:10" ht="15.75" x14ac:dyDescent="0.25">
      <c r="A31" s="114" t="s">
        <v>54</v>
      </c>
      <c r="B31" s="114"/>
      <c r="C31" s="114"/>
      <c r="D31" s="114"/>
      <c r="E31" s="114"/>
      <c r="F31" s="114"/>
      <c r="G31" s="114"/>
      <c r="H31" s="114"/>
      <c r="I31" s="114"/>
      <c r="J31" s="114"/>
    </row>
    <row r="32" spans="1:10" ht="18" x14ac:dyDescent="0.25">
      <c r="A32" s="39"/>
      <c r="B32" s="40"/>
      <c r="C32" s="40"/>
      <c r="D32" s="40"/>
      <c r="E32" s="40"/>
      <c r="F32" s="40"/>
      <c r="G32" s="40"/>
      <c r="H32" s="41"/>
      <c r="I32" s="41"/>
      <c r="J32" s="41"/>
    </row>
    <row r="33" spans="1:10" ht="25.5" x14ac:dyDescent="0.25">
      <c r="A33" s="42"/>
      <c r="B33" s="43"/>
      <c r="C33" s="43"/>
      <c r="D33" s="44"/>
      <c r="E33" s="45"/>
      <c r="F33" s="46" t="s">
        <v>94</v>
      </c>
      <c r="G33" s="46" t="s">
        <v>95</v>
      </c>
      <c r="H33" s="46" t="s">
        <v>96</v>
      </c>
      <c r="I33" s="46" t="s">
        <v>89</v>
      </c>
      <c r="J33" s="46" t="s">
        <v>97</v>
      </c>
    </row>
    <row r="34" spans="1:10" x14ac:dyDescent="0.25">
      <c r="A34" s="109" t="s">
        <v>58</v>
      </c>
      <c r="B34" s="110"/>
      <c r="C34" s="110"/>
      <c r="D34" s="110"/>
      <c r="E34" s="111"/>
      <c r="F34" s="56">
        <v>0</v>
      </c>
      <c r="G34" s="56">
        <f>F37</f>
        <v>0</v>
      </c>
      <c r="H34" s="56">
        <f>G37</f>
        <v>0</v>
      </c>
      <c r="I34" s="56">
        <f>H37</f>
        <v>0</v>
      </c>
      <c r="J34" s="57">
        <f>I37</f>
        <v>0</v>
      </c>
    </row>
    <row r="35" spans="1:10" ht="28.5" customHeight="1" x14ac:dyDescent="0.25">
      <c r="A35" s="109" t="s">
        <v>61</v>
      </c>
      <c r="B35" s="110"/>
      <c r="C35" s="110"/>
      <c r="D35" s="110"/>
      <c r="E35" s="111"/>
      <c r="F35" s="56">
        <v>0</v>
      </c>
      <c r="G35" s="56">
        <v>0</v>
      </c>
      <c r="H35" s="56">
        <v>0</v>
      </c>
      <c r="I35" s="56">
        <v>0</v>
      </c>
      <c r="J35" s="57">
        <v>0</v>
      </c>
    </row>
    <row r="36" spans="1:10" x14ac:dyDescent="0.25">
      <c r="A36" s="109" t="s">
        <v>62</v>
      </c>
      <c r="B36" s="115"/>
      <c r="C36" s="115"/>
      <c r="D36" s="115"/>
      <c r="E36" s="116"/>
      <c r="F36" s="56">
        <v>0</v>
      </c>
      <c r="G36" s="56">
        <v>0</v>
      </c>
      <c r="H36" s="56">
        <v>0</v>
      </c>
      <c r="I36" s="56">
        <v>0</v>
      </c>
      <c r="J36" s="57">
        <v>0</v>
      </c>
    </row>
    <row r="37" spans="1:10" ht="15" customHeight="1" x14ac:dyDescent="0.25">
      <c r="A37" s="106" t="s">
        <v>59</v>
      </c>
      <c r="B37" s="101"/>
      <c r="C37" s="101"/>
      <c r="D37" s="101"/>
      <c r="E37" s="101"/>
      <c r="F37" s="59">
        <f>F34-F35+F36</f>
        <v>0</v>
      </c>
      <c r="G37" s="59">
        <f t="shared" ref="G37:J37" si="6">G34-G35+G36</f>
        <v>0</v>
      </c>
      <c r="H37" s="59">
        <f t="shared" si="6"/>
        <v>0</v>
      </c>
      <c r="I37" s="59">
        <f t="shared" si="6"/>
        <v>0</v>
      </c>
      <c r="J37" s="60">
        <f t="shared" si="6"/>
        <v>0</v>
      </c>
    </row>
    <row r="38" spans="1:10" ht="17.25" customHeight="1" x14ac:dyDescent="0.25"/>
    <row r="39" spans="1:10" x14ac:dyDescent="0.25">
      <c r="A39" s="107"/>
      <c r="B39" s="108"/>
      <c r="C39" s="108"/>
      <c r="D39" s="108"/>
      <c r="E39" s="108"/>
      <c r="F39" s="108"/>
      <c r="G39" s="108"/>
      <c r="H39" s="108"/>
      <c r="I39" s="108"/>
      <c r="J39" s="108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1"/>
  <sheetViews>
    <sheetView topLeftCell="A13" workbookViewId="0">
      <selection activeCell="R32" sqref="R31:R3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97" t="s">
        <v>102</v>
      </c>
      <c r="B1" s="97"/>
      <c r="C1" s="97"/>
      <c r="D1" s="97"/>
      <c r="E1" s="97"/>
      <c r="F1" s="97"/>
      <c r="G1" s="97"/>
      <c r="H1" s="97"/>
      <c r="I1" s="61"/>
      <c r="J1" s="61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97" t="s">
        <v>19</v>
      </c>
      <c r="B3" s="97"/>
      <c r="C3" s="97"/>
      <c r="D3" s="97"/>
      <c r="E3" s="97"/>
      <c r="F3" s="97"/>
      <c r="G3" s="97"/>
      <c r="H3" s="97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97" t="s">
        <v>4</v>
      </c>
      <c r="B5" s="97"/>
      <c r="C5" s="97"/>
      <c r="D5" s="97"/>
      <c r="E5" s="97"/>
      <c r="F5" s="97"/>
      <c r="G5" s="97"/>
      <c r="H5" s="97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25">
      <c r="A7" s="97" t="s">
        <v>38</v>
      </c>
      <c r="B7" s="97"/>
      <c r="C7" s="97"/>
      <c r="D7" s="97"/>
      <c r="E7" s="97"/>
      <c r="F7" s="97"/>
      <c r="G7" s="97"/>
      <c r="H7" s="97"/>
    </row>
    <row r="8" spans="1:10" ht="18" x14ac:dyDescent="0.25">
      <c r="A8" s="4"/>
      <c r="B8" s="4"/>
      <c r="C8" s="4"/>
      <c r="D8" s="4"/>
      <c r="E8" s="4"/>
      <c r="F8" s="4"/>
      <c r="G8" s="5"/>
      <c r="H8" s="5"/>
    </row>
    <row r="9" spans="1:10" ht="25.5" x14ac:dyDescent="0.25">
      <c r="A9" s="16" t="s">
        <v>5</v>
      </c>
      <c r="B9" s="15" t="s">
        <v>6</v>
      </c>
      <c r="C9" s="15" t="s">
        <v>3</v>
      </c>
      <c r="D9" s="15" t="s">
        <v>94</v>
      </c>
      <c r="E9" s="16" t="s">
        <v>95</v>
      </c>
      <c r="F9" s="16" t="s">
        <v>98</v>
      </c>
      <c r="G9" s="16" t="s">
        <v>90</v>
      </c>
      <c r="H9" s="16" t="s">
        <v>99</v>
      </c>
    </row>
    <row r="10" spans="1:10" x14ac:dyDescent="0.25">
      <c r="A10" s="30"/>
      <c r="B10" s="31"/>
      <c r="C10" s="29" t="s">
        <v>0</v>
      </c>
      <c r="D10" s="62">
        <f>SUM(D11)</f>
        <v>7850253.1699999999</v>
      </c>
      <c r="E10" s="62">
        <f t="shared" ref="E10:H10" si="0">SUM(E11)</f>
        <v>8827600</v>
      </c>
      <c r="F10" s="62">
        <f t="shared" si="0"/>
        <v>10879700</v>
      </c>
      <c r="G10" s="62">
        <f t="shared" si="0"/>
        <v>12013300</v>
      </c>
      <c r="H10" s="62">
        <f t="shared" si="0"/>
        <v>12013300</v>
      </c>
    </row>
    <row r="11" spans="1:10" ht="15.75" customHeight="1" x14ac:dyDescent="0.25">
      <c r="A11" s="8">
        <v>6</v>
      </c>
      <c r="B11" s="8"/>
      <c r="C11" s="8" t="s">
        <v>7</v>
      </c>
      <c r="D11" s="52">
        <f>SUM(D12:D17)</f>
        <v>7850253.1699999999</v>
      </c>
      <c r="E11" s="52">
        <f t="shared" ref="E11:H11" si="1">SUM(E12:E17)</f>
        <v>8827600</v>
      </c>
      <c r="F11" s="52">
        <f t="shared" si="1"/>
        <v>10879700</v>
      </c>
      <c r="G11" s="52">
        <f t="shared" si="1"/>
        <v>12013300</v>
      </c>
      <c r="H11" s="52">
        <f t="shared" si="1"/>
        <v>12013300</v>
      </c>
    </row>
    <row r="12" spans="1:10" ht="38.25" x14ac:dyDescent="0.25">
      <c r="A12" s="8"/>
      <c r="B12" s="12">
        <v>63</v>
      </c>
      <c r="C12" s="12" t="s">
        <v>27</v>
      </c>
      <c r="D12" s="52">
        <v>800482.76</v>
      </c>
      <c r="E12" s="53">
        <v>95000</v>
      </c>
      <c r="F12" s="53">
        <v>152200</v>
      </c>
      <c r="G12" s="53">
        <v>152200</v>
      </c>
      <c r="H12" s="53">
        <v>152200</v>
      </c>
    </row>
    <row r="13" spans="1:10" x14ac:dyDescent="0.25">
      <c r="A13" s="9"/>
      <c r="B13" s="9">
        <v>64</v>
      </c>
      <c r="C13" s="10" t="s">
        <v>63</v>
      </c>
      <c r="D13" s="52">
        <v>59963.54</v>
      </c>
      <c r="E13" s="53">
        <v>28000</v>
      </c>
      <c r="F13" s="53">
        <v>60000</v>
      </c>
      <c r="G13" s="53">
        <v>60000</v>
      </c>
      <c r="H13" s="53">
        <v>60000</v>
      </c>
    </row>
    <row r="14" spans="1:10" ht="51" x14ac:dyDescent="0.25">
      <c r="A14" s="9"/>
      <c r="B14" s="9">
        <v>65</v>
      </c>
      <c r="C14" s="13" t="s">
        <v>64</v>
      </c>
      <c r="D14" s="52">
        <v>1232482.08</v>
      </c>
      <c r="E14" s="53">
        <v>1278500</v>
      </c>
      <c r="F14" s="53">
        <v>2050400</v>
      </c>
      <c r="G14" s="53">
        <v>2050400</v>
      </c>
      <c r="H14" s="53">
        <v>2050400</v>
      </c>
    </row>
    <row r="15" spans="1:10" ht="51" x14ac:dyDescent="0.25">
      <c r="A15" s="9"/>
      <c r="B15" s="9">
        <v>66</v>
      </c>
      <c r="C15" s="13" t="s">
        <v>65</v>
      </c>
      <c r="D15" s="52">
        <v>236220</v>
      </c>
      <c r="E15" s="53">
        <v>185000</v>
      </c>
      <c r="F15" s="53">
        <v>245000</v>
      </c>
      <c r="G15" s="53">
        <v>245000</v>
      </c>
      <c r="H15" s="53">
        <v>245000</v>
      </c>
    </row>
    <row r="16" spans="1:10" ht="38.25" x14ac:dyDescent="0.25">
      <c r="A16" s="9"/>
      <c r="B16" s="9">
        <v>67</v>
      </c>
      <c r="C16" s="12" t="s">
        <v>28</v>
      </c>
      <c r="D16" s="52">
        <v>5507005.3099999996</v>
      </c>
      <c r="E16" s="53">
        <v>7236100</v>
      </c>
      <c r="F16" s="53">
        <v>8367100</v>
      </c>
      <c r="G16" s="53">
        <v>9500700</v>
      </c>
      <c r="H16" s="53">
        <v>9500700</v>
      </c>
    </row>
    <row r="17" spans="1:8" ht="25.5" x14ac:dyDescent="0.25">
      <c r="A17" s="9"/>
      <c r="B17" s="9">
        <v>68</v>
      </c>
      <c r="C17" s="12" t="s">
        <v>66</v>
      </c>
      <c r="D17" s="52">
        <v>14099.48</v>
      </c>
      <c r="E17" s="53">
        <v>5000</v>
      </c>
      <c r="F17" s="53">
        <v>5000</v>
      </c>
      <c r="G17" s="53">
        <v>5000</v>
      </c>
      <c r="H17" s="53">
        <v>5000</v>
      </c>
    </row>
    <row r="20" spans="1:8" ht="15.75" x14ac:dyDescent="0.25">
      <c r="A20" s="97" t="s">
        <v>39</v>
      </c>
      <c r="B20" s="117"/>
      <c r="C20" s="117"/>
      <c r="D20" s="117"/>
      <c r="E20" s="117"/>
      <c r="F20" s="117"/>
      <c r="G20" s="117"/>
      <c r="H20" s="117"/>
    </row>
    <row r="21" spans="1:8" ht="18" x14ac:dyDescent="0.25">
      <c r="A21" s="4"/>
      <c r="B21" s="4"/>
      <c r="C21" s="4"/>
      <c r="D21" s="4"/>
      <c r="E21" s="4"/>
      <c r="F21" s="4"/>
      <c r="G21" s="5"/>
      <c r="H21" s="5"/>
    </row>
    <row r="22" spans="1:8" ht="25.5" x14ac:dyDescent="0.25">
      <c r="A22" s="16" t="s">
        <v>5</v>
      </c>
      <c r="B22" s="15" t="s">
        <v>6</v>
      </c>
      <c r="C22" s="15" t="s">
        <v>8</v>
      </c>
      <c r="D22" s="15" t="s">
        <v>94</v>
      </c>
      <c r="E22" s="16" t="s">
        <v>95</v>
      </c>
      <c r="F22" s="16" t="s">
        <v>98</v>
      </c>
      <c r="G22" s="16" t="s">
        <v>90</v>
      </c>
      <c r="H22" s="16" t="s">
        <v>99</v>
      </c>
    </row>
    <row r="23" spans="1:8" ht="15.75" customHeight="1" x14ac:dyDescent="0.25">
      <c r="A23" s="30"/>
      <c r="B23" s="31"/>
      <c r="C23" s="29" t="s">
        <v>1</v>
      </c>
      <c r="D23" s="62">
        <f>SUM(D24+D28)</f>
        <v>7186075.6200000001</v>
      </c>
      <c r="E23" s="62">
        <f>SUM(E24+E28+E30)</f>
        <v>8827600</v>
      </c>
      <c r="F23" s="62">
        <f t="shared" ref="F23:H23" si="2">SUM(F24+F28)</f>
        <v>10879700</v>
      </c>
      <c r="G23" s="62">
        <f t="shared" si="2"/>
        <v>12013330</v>
      </c>
      <c r="H23" s="62">
        <f t="shared" si="2"/>
        <v>12013330</v>
      </c>
    </row>
    <row r="24" spans="1:8" ht="15.75" customHeight="1" x14ac:dyDescent="0.25">
      <c r="A24" s="8">
        <v>3</v>
      </c>
      <c r="B24" s="8"/>
      <c r="C24" s="8" t="s">
        <v>9</v>
      </c>
      <c r="D24" s="52">
        <f>SUM(D25:D27)</f>
        <v>6649857.2199999997</v>
      </c>
      <c r="E24" s="52">
        <f t="shared" ref="E24:F24" si="3">SUM(E25:E27)</f>
        <v>7771400</v>
      </c>
      <c r="F24" s="52">
        <f t="shared" si="3"/>
        <v>8634100</v>
      </c>
      <c r="G24" s="52">
        <v>8634130</v>
      </c>
      <c r="H24" s="52">
        <v>8634130</v>
      </c>
    </row>
    <row r="25" spans="1:8" x14ac:dyDescent="0.25">
      <c r="A25" s="8"/>
      <c r="B25" s="12">
        <v>31</v>
      </c>
      <c r="C25" s="12" t="s">
        <v>10</v>
      </c>
      <c r="D25" s="52">
        <v>3222618.18</v>
      </c>
      <c r="E25" s="53">
        <v>3973200</v>
      </c>
      <c r="F25" s="53">
        <v>4055000</v>
      </c>
      <c r="G25" s="53">
        <v>4055000</v>
      </c>
      <c r="H25" s="53">
        <v>4055000</v>
      </c>
    </row>
    <row r="26" spans="1:8" x14ac:dyDescent="0.25">
      <c r="A26" s="9"/>
      <c r="B26" s="9">
        <v>32</v>
      </c>
      <c r="C26" s="9" t="s">
        <v>22</v>
      </c>
      <c r="D26" s="52">
        <v>3367802.08</v>
      </c>
      <c r="E26" s="53">
        <v>3781600</v>
      </c>
      <c r="F26" s="53">
        <v>4562500</v>
      </c>
      <c r="G26" s="53">
        <v>4562500</v>
      </c>
      <c r="H26" s="53">
        <v>4562500</v>
      </c>
    </row>
    <row r="27" spans="1:8" x14ac:dyDescent="0.25">
      <c r="A27" s="9"/>
      <c r="B27" s="9">
        <v>34</v>
      </c>
      <c r="C27" s="10" t="s">
        <v>67</v>
      </c>
      <c r="D27" s="52">
        <v>59436.959999999999</v>
      </c>
      <c r="E27" s="53">
        <v>16600</v>
      </c>
      <c r="F27" s="53">
        <v>16600</v>
      </c>
      <c r="G27" s="53">
        <v>16600</v>
      </c>
      <c r="H27" s="53">
        <v>16600</v>
      </c>
    </row>
    <row r="28" spans="1:8" ht="25.5" x14ac:dyDescent="0.25">
      <c r="A28" s="11">
        <v>4</v>
      </c>
      <c r="B28" s="11"/>
      <c r="C28" s="20" t="s">
        <v>11</v>
      </c>
      <c r="D28" s="52">
        <v>536218.4</v>
      </c>
      <c r="E28" s="52">
        <v>853800</v>
      </c>
      <c r="F28" s="52">
        <v>2245600</v>
      </c>
      <c r="G28" s="52">
        <v>3379200</v>
      </c>
      <c r="H28" s="52">
        <v>3379200</v>
      </c>
    </row>
    <row r="29" spans="1:8" ht="38.25" x14ac:dyDescent="0.25">
      <c r="A29" s="12"/>
      <c r="B29" s="12">
        <v>41</v>
      </c>
      <c r="C29" s="21" t="s">
        <v>12</v>
      </c>
      <c r="D29" s="52">
        <v>536218.4</v>
      </c>
      <c r="E29" s="53">
        <v>853800</v>
      </c>
      <c r="F29" s="52">
        <v>2245600</v>
      </c>
      <c r="G29" s="53">
        <v>3379200</v>
      </c>
      <c r="H29" s="54">
        <v>3379200</v>
      </c>
    </row>
    <row r="30" spans="1:8" ht="26.25" x14ac:dyDescent="0.25">
      <c r="A30" s="79">
        <v>5</v>
      </c>
      <c r="B30" s="80"/>
      <c r="C30" s="85" t="s">
        <v>101</v>
      </c>
      <c r="D30" s="82">
        <v>0</v>
      </c>
      <c r="E30" s="82">
        <v>202400</v>
      </c>
      <c r="F30" s="81">
        <v>0</v>
      </c>
      <c r="G30" s="81">
        <v>0</v>
      </c>
      <c r="H30" s="81">
        <v>0</v>
      </c>
    </row>
    <row r="31" spans="1:8" ht="39" x14ac:dyDescent="0.25">
      <c r="A31" s="80"/>
      <c r="B31" s="80">
        <v>53</v>
      </c>
      <c r="C31" s="84" t="s">
        <v>100</v>
      </c>
      <c r="D31" s="83">
        <v>0</v>
      </c>
      <c r="E31" s="83">
        <v>202400</v>
      </c>
      <c r="F31" s="81">
        <v>0</v>
      </c>
      <c r="G31" s="81">
        <v>0</v>
      </c>
      <c r="H31" s="81">
        <v>0</v>
      </c>
    </row>
  </sheetData>
  <mergeCells count="5">
    <mergeCell ref="A20:H20"/>
    <mergeCell ref="A1:H1"/>
    <mergeCell ref="A3:H3"/>
    <mergeCell ref="A5:H5"/>
    <mergeCell ref="A7:H7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6"/>
  <sheetViews>
    <sheetView topLeftCell="A6" workbookViewId="0">
      <selection activeCell="K23" sqref="K23"/>
    </sheetView>
  </sheetViews>
  <sheetFormatPr defaultRowHeight="15" x14ac:dyDescent="0.25"/>
  <cols>
    <col min="1" max="6" width="25.28515625" customWidth="1"/>
  </cols>
  <sheetData>
    <row r="1" spans="1:8" ht="42" customHeight="1" x14ac:dyDescent="0.25">
      <c r="A1" s="97" t="s">
        <v>93</v>
      </c>
      <c r="B1" s="97"/>
      <c r="C1" s="97"/>
      <c r="D1" s="97"/>
      <c r="E1" s="97"/>
      <c r="F1" s="97"/>
      <c r="G1" s="61"/>
      <c r="H1" s="61"/>
    </row>
    <row r="2" spans="1:8" ht="18" customHeight="1" x14ac:dyDescent="0.25">
      <c r="A2" s="4"/>
      <c r="B2" s="4"/>
      <c r="C2" s="4"/>
      <c r="D2" s="4"/>
      <c r="E2" s="4"/>
      <c r="F2" s="4"/>
    </row>
    <row r="3" spans="1:8" ht="15.75" customHeight="1" x14ac:dyDescent="0.25">
      <c r="A3" s="97" t="s">
        <v>19</v>
      </c>
      <c r="B3" s="97"/>
      <c r="C3" s="97"/>
      <c r="D3" s="97"/>
      <c r="E3" s="97"/>
      <c r="F3" s="97"/>
    </row>
    <row r="4" spans="1:8" ht="18" x14ac:dyDescent="0.25">
      <c r="B4" s="4"/>
      <c r="C4" s="4"/>
      <c r="D4" s="4"/>
      <c r="E4" s="5"/>
      <c r="F4" s="5"/>
    </row>
    <row r="5" spans="1:8" ht="18" customHeight="1" x14ac:dyDescent="0.25">
      <c r="A5" s="97" t="s">
        <v>4</v>
      </c>
      <c r="B5" s="97"/>
      <c r="C5" s="97"/>
      <c r="D5" s="97"/>
      <c r="E5" s="97"/>
      <c r="F5" s="97"/>
    </row>
    <row r="6" spans="1:8" ht="18" x14ac:dyDescent="0.25">
      <c r="A6" s="4"/>
      <c r="B6" s="4"/>
      <c r="C6" s="4"/>
      <c r="D6" s="4"/>
      <c r="E6" s="5"/>
      <c r="F6" s="5"/>
    </row>
    <row r="7" spans="1:8" ht="15.75" customHeight="1" x14ac:dyDescent="0.25">
      <c r="A7" s="97" t="s">
        <v>40</v>
      </c>
      <c r="B7" s="97"/>
      <c r="C7" s="97"/>
      <c r="D7" s="97"/>
      <c r="E7" s="97"/>
      <c r="F7" s="97"/>
    </row>
    <row r="8" spans="1:8" ht="18" x14ac:dyDescent="0.25">
      <c r="A8" s="4"/>
      <c r="B8" s="4"/>
      <c r="C8" s="4"/>
      <c r="D8" s="4"/>
      <c r="E8" s="5"/>
      <c r="F8" s="5"/>
    </row>
    <row r="9" spans="1:8" ht="30" customHeight="1" x14ac:dyDescent="0.25">
      <c r="A9" s="16" t="s">
        <v>42</v>
      </c>
      <c r="B9" s="15" t="s">
        <v>94</v>
      </c>
      <c r="C9" s="16" t="s">
        <v>95</v>
      </c>
      <c r="D9" s="16" t="s">
        <v>98</v>
      </c>
      <c r="E9" s="16" t="s">
        <v>90</v>
      </c>
      <c r="F9" s="16" t="s">
        <v>99</v>
      </c>
    </row>
    <row r="10" spans="1:8" x14ac:dyDescent="0.25">
      <c r="A10" s="32" t="s">
        <v>0</v>
      </c>
      <c r="B10" s="62">
        <f>SUM(B11+B13+B15+B18)</f>
        <v>7850253.1699999999</v>
      </c>
      <c r="C10" s="62">
        <f t="shared" ref="C10:F10" si="0">SUM(C11+C13+C15+C18)</f>
        <v>8827600</v>
      </c>
      <c r="D10" s="62">
        <f t="shared" si="0"/>
        <v>10879700</v>
      </c>
      <c r="E10" s="62">
        <f t="shared" si="0"/>
        <v>12013300</v>
      </c>
      <c r="F10" s="62">
        <f t="shared" si="0"/>
        <v>12013300</v>
      </c>
    </row>
    <row r="11" spans="1:8" x14ac:dyDescent="0.25">
      <c r="A11" s="20" t="s">
        <v>44</v>
      </c>
      <c r="B11" s="63">
        <v>5507005.3099999996</v>
      </c>
      <c r="C11" s="63">
        <v>7236100</v>
      </c>
      <c r="D11" s="63">
        <v>8367100</v>
      </c>
      <c r="E11" s="63">
        <v>9500700</v>
      </c>
      <c r="F11" s="63">
        <v>9500700</v>
      </c>
    </row>
    <row r="12" spans="1:8" x14ac:dyDescent="0.25">
      <c r="A12" s="10" t="s">
        <v>45</v>
      </c>
      <c r="B12" s="64">
        <v>5507005.3099999996</v>
      </c>
      <c r="C12" s="53">
        <v>7236100</v>
      </c>
      <c r="D12" s="53">
        <v>8367100</v>
      </c>
      <c r="E12" s="63">
        <v>9500700</v>
      </c>
      <c r="F12" s="63">
        <v>9500700</v>
      </c>
    </row>
    <row r="13" spans="1:8" x14ac:dyDescent="0.25">
      <c r="A13" s="22" t="s">
        <v>46</v>
      </c>
      <c r="B13" s="53">
        <v>1529181.95</v>
      </c>
      <c r="C13" s="53">
        <v>1491500</v>
      </c>
      <c r="D13" s="53">
        <v>2355400</v>
      </c>
      <c r="E13" s="53">
        <v>2355400</v>
      </c>
      <c r="F13" s="53">
        <v>2355400</v>
      </c>
    </row>
    <row r="14" spans="1:8" x14ac:dyDescent="0.25">
      <c r="A14" s="9" t="s">
        <v>47</v>
      </c>
      <c r="B14" s="52">
        <v>1529181.95</v>
      </c>
      <c r="C14" s="53">
        <v>1491500</v>
      </c>
      <c r="D14" s="53">
        <v>2355400</v>
      </c>
      <c r="E14" s="53">
        <v>2355400</v>
      </c>
      <c r="F14" s="53">
        <v>2355400</v>
      </c>
    </row>
    <row r="15" spans="1:8" x14ac:dyDescent="0.25">
      <c r="A15" s="32" t="s">
        <v>43</v>
      </c>
      <c r="B15" s="52">
        <v>800482.76</v>
      </c>
      <c r="C15" s="52">
        <v>95000</v>
      </c>
      <c r="D15" s="52">
        <v>152200</v>
      </c>
      <c r="E15" s="52">
        <v>152200</v>
      </c>
      <c r="F15" s="52">
        <v>152200</v>
      </c>
    </row>
    <row r="16" spans="1:8" ht="25.5" x14ac:dyDescent="0.25">
      <c r="A16" s="13" t="s">
        <v>68</v>
      </c>
      <c r="B16" s="52">
        <v>800482.76</v>
      </c>
      <c r="C16" s="53">
        <v>0</v>
      </c>
      <c r="D16" s="53">
        <v>0</v>
      </c>
      <c r="E16" s="53">
        <v>0</v>
      </c>
      <c r="F16" s="54">
        <v>0</v>
      </c>
    </row>
    <row r="17" spans="1:6" ht="25.5" x14ac:dyDescent="0.25">
      <c r="A17" s="13" t="s">
        <v>71</v>
      </c>
      <c r="B17" s="53">
        <v>529506.66</v>
      </c>
      <c r="C17" s="53">
        <v>95000</v>
      </c>
      <c r="D17" s="53">
        <v>152200</v>
      </c>
      <c r="E17" s="53">
        <v>152200</v>
      </c>
      <c r="F17" s="54">
        <v>152200</v>
      </c>
    </row>
    <row r="18" spans="1:6" x14ac:dyDescent="0.25">
      <c r="A18" s="47" t="s">
        <v>69</v>
      </c>
      <c r="B18" s="53">
        <v>13583.15</v>
      </c>
      <c r="C18" s="53">
        <v>5000</v>
      </c>
      <c r="D18" s="53">
        <f t="shared" ref="D18:F18" si="1">SUM(D19)</f>
        <v>5000</v>
      </c>
      <c r="E18" s="53">
        <f t="shared" si="1"/>
        <v>5000</v>
      </c>
      <c r="F18" s="53">
        <f t="shared" si="1"/>
        <v>5000</v>
      </c>
    </row>
    <row r="19" spans="1:6" x14ac:dyDescent="0.25">
      <c r="A19" s="10" t="s">
        <v>70</v>
      </c>
      <c r="B19" s="53">
        <v>13583.15</v>
      </c>
      <c r="C19" s="53">
        <v>5000</v>
      </c>
      <c r="D19" s="53">
        <v>5000</v>
      </c>
      <c r="E19" s="53">
        <v>5000</v>
      </c>
      <c r="F19" s="54">
        <v>5000</v>
      </c>
    </row>
    <row r="20" spans="1:6" ht="15.75" customHeight="1" x14ac:dyDescent="0.25"/>
    <row r="22" spans="1:6" ht="15.75" x14ac:dyDescent="0.25">
      <c r="A22" s="97" t="s">
        <v>41</v>
      </c>
      <c r="B22" s="97"/>
      <c r="C22" s="97"/>
      <c r="D22" s="97"/>
      <c r="E22" s="97"/>
      <c r="F22" s="97"/>
    </row>
    <row r="23" spans="1:6" ht="18" x14ac:dyDescent="0.25">
      <c r="A23" s="4"/>
      <c r="B23" s="4"/>
      <c r="C23" s="4"/>
      <c r="D23" s="4"/>
      <c r="E23" s="5"/>
      <c r="F23" s="5"/>
    </row>
    <row r="24" spans="1:6" ht="30" customHeight="1" x14ac:dyDescent="0.25">
      <c r="A24" s="16" t="s">
        <v>42</v>
      </c>
      <c r="B24" s="15" t="s">
        <v>94</v>
      </c>
      <c r="C24" s="16" t="s">
        <v>95</v>
      </c>
      <c r="D24" s="16" t="s">
        <v>98</v>
      </c>
      <c r="E24" s="16" t="s">
        <v>90</v>
      </c>
      <c r="F24" s="16" t="s">
        <v>99</v>
      </c>
    </row>
    <row r="25" spans="1:6" x14ac:dyDescent="0.25">
      <c r="A25" s="32" t="s">
        <v>1</v>
      </c>
      <c r="B25" s="62">
        <f>SUM(B26+B28+B30+B33)</f>
        <v>7186075.6199999992</v>
      </c>
      <c r="C25" s="62">
        <f t="shared" ref="C25:F25" si="2">SUM(C26+C28+C30+C33)</f>
        <v>8827600</v>
      </c>
      <c r="D25" s="62">
        <f t="shared" si="2"/>
        <v>10879700</v>
      </c>
      <c r="E25" s="62">
        <f t="shared" si="2"/>
        <v>12013300</v>
      </c>
      <c r="F25" s="62">
        <f t="shared" si="2"/>
        <v>12013300</v>
      </c>
    </row>
    <row r="26" spans="1:6" x14ac:dyDescent="0.25">
      <c r="A26" s="20" t="s">
        <v>44</v>
      </c>
      <c r="B26" s="63">
        <v>5383423.3499999996</v>
      </c>
      <c r="C26" s="63">
        <v>7236100</v>
      </c>
      <c r="D26" s="63">
        <v>8367100</v>
      </c>
      <c r="E26" s="63">
        <v>9500700</v>
      </c>
      <c r="F26" s="63">
        <v>9500700</v>
      </c>
    </row>
    <row r="27" spans="1:6" x14ac:dyDescent="0.25">
      <c r="A27" s="10" t="s">
        <v>45</v>
      </c>
      <c r="B27" s="64">
        <v>5383423.3499999996</v>
      </c>
      <c r="C27" s="53">
        <v>7236100</v>
      </c>
      <c r="D27" s="63">
        <v>8367100</v>
      </c>
      <c r="E27" s="63">
        <v>9500700</v>
      </c>
      <c r="F27" s="63">
        <v>9500700</v>
      </c>
    </row>
    <row r="28" spans="1:6" x14ac:dyDescent="0.25">
      <c r="A28" s="22" t="s">
        <v>46</v>
      </c>
      <c r="B28" s="53">
        <v>1561593.69</v>
      </c>
      <c r="C28" s="53">
        <v>1491500</v>
      </c>
      <c r="D28" s="53">
        <v>2355400</v>
      </c>
      <c r="E28" s="53">
        <v>2355400</v>
      </c>
      <c r="F28" s="53">
        <v>2355400</v>
      </c>
    </row>
    <row r="29" spans="1:6" x14ac:dyDescent="0.25">
      <c r="A29" s="9" t="s">
        <v>47</v>
      </c>
      <c r="B29" s="52">
        <v>1561523.35</v>
      </c>
      <c r="C29" s="53">
        <v>1491500</v>
      </c>
      <c r="D29" s="53">
        <v>2355400</v>
      </c>
      <c r="E29" s="53">
        <v>2355400</v>
      </c>
      <c r="F29" s="53">
        <v>2355400</v>
      </c>
    </row>
    <row r="30" spans="1:6" x14ac:dyDescent="0.25">
      <c r="A30" s="32" t="s">
        <v>43</v>
      </c>
      <c r="B30" s="52">
        <v>241058.58</v>
      </c>
      <c r="C30" s="52">
        <v>95000</v>
      </c>
      <c r="D30" s="52">
        <v>152200</v>
      </c>
      <c r="E30" s="52">
        <v>152200</v>
      </c>
      <c r="F30" s="52">
        <v>152200</v>
      </c>
    </row>
    <row r="31" spans="1:6" ht="25.5" x14ac:dyDescent="0.25">
      <c r="A31" s="13" t="s">
        <v>68</v>
      </c>
      <c r="B31" s="52">
        <v>58085.41</v>
      </c>
      <c r="C31" s="53">
        <v>0</v>
      </c>
      <c r="D31" s="53">
        <v>0</v>
      </c>
      <c r="E31" s="53">
        <v>0</v>
      </c>
      <c r="F31" s="54">
        <v>0</v>
      </c>
    </row>
    <row r="32" spans="1:6" ht="25.5" x14ac:dyDescent="0.25">
      <c r="A32" s="13" t="s">
        <v>71</v>
      </c>
      <c r="B32" s="53">
        <v>182973.17</v>
      </c>
      <c r="C32" s="53">
        <v>95000</v>
      </c>
      <c r="D32" s="52">
        <v>152200</v>
      </c>
      <c r="E32" s="52">
        <v>152200</v>
      </c>
      <c r="F32" s="52">
        <v>152200</v>
      </c>
    </row>
    <row r="33" spans="1:6" x14ac:dyDescent="0.25">
      <c r="A33" s="47" t="s">
        <v>69</v>
      </c>
      <c r="B33" s="53">
        <v>0</v>
      </c>
      <c r="C33" s="53">
        <v>5000</v>
      </c>
      <c r="D33" s="53">
        <f t="shared" ref="D33:F33" si="3">SUM(D34)</f>
        <v>5000</v>
      </c>
      <c r="E33" s="53">
        <f t="shared" si="3"/>
        <v>5000</v>
      </c>
      <c r="F33" s="53">
        <f t="shared" si="3"/>
        <v>5000</v>
      </c>
    </row>
    <row r="34" spans="1:6" x14ac:dyDescent="0.25">
      <c r="A34" s="10" t="s">
        <v>70</v>
      </c>
      <c r="B34" s="53">
        <v>0</v>
      </c>
      <c r="C34" s="53">
        <v>5000</v>
      </c>
      <c r="D34" s="53">
        <v>5000</v>
      </c>
      <c r="E34" s="53">
        <v>5000</v>
      </c>
      <c r="F34" s="54">
        <v>5000</v>
      </c>
    </row>
    <row r="35" spans="1:6" x14ac:dyDescent="0.25">
      <c r="B35" s="55"/>
      <c r="C35" s="55"/>
      <c r="D35" s="55"/>
      <c r="E35" s="55"/>
      <c r="F35" s="55"/>
    </row>
    <row r="36" spans="1:6" x14ac:dyDescent="0.25">
      <c r="B36" s="55"/>
      <c r="C36" s="55"/>
      <c r="D36" s="55"/>
      <c r="E36" s="55"/>
      <c r="F36" s="55"/>
    </row>
  </sheetData>
  <mergeCells count="5">
    <mergeCell ref="A1:F1"/>
    <mergeCell ref="A3:F3"/>
    <mergeCell ref="A5:F5"/>
    <mergeCell ref="A7:F7"/>
    <mergeCell ref="A22:F22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workbookViewId="0">
      <selection activeCell="F19" sqref="F19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97" t="s">
        <v>93</v>
      </c>
      <c r="B1" s="97"/>
      <c r="C1" s="97"/>
      <c r="D1" s="97"/>
      <c r="E1" s="97"/>
      <c r="F1" s="9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97" t="s">
        <v>19</v>
      </c>
      <c r="B3" s="97"/>
      <c r="C3" s="97"/>
      <c r="D3" s="97"/>
      <c r="E3" s="98"/>
      <c r="F3" s="9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97" t="s">
        <v>4</v>
      </c>
      <c r="B5" s="99"/>
      <c r="C5" s="99"/>
      <c r="D5" s="99"/>
      <c r="E5" s="99"/>
      <c r="F5" s="99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97" t="s">
        <v>13</v>
      </c>
      <c r="B7" s="117"/>
      <c r="C7" s="117"/>
      <c r="D7" s="117"/>
      <c r="E7" s="117"/>
      <c r="F7" s="117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6" t="s">
        <v>42</v>
      </c>
      <c r="B9" s="15" t="s">
        <v>94</v>
      </c>
      <c r="C9" s="16" t="s">
        <v>95</v>
      </c>
      <c r="D9" s="16" t="s">
        <v>98</v>
      </c>
      <c r="E9" s="16" t="s">
        <v>90</v>
      </c>
      <c r="F9" s="16" t="s">
        <v>99</v>
      </c>
    </row>
    <row r="10" spans="1:6" ht="15.75" customHeight="1" x14ac:dyDescent="0.25">
      <c r="A10" s="8" t="s">
        <v>14</v>
      </c>
      <c r="B10" s="62">
        <f>SUM(B11+B13+B15+B18)</f>
        <v>7186075.6200000001</v>
      </c>
      <c r="C10" s="62">
        <f t="shared" ref="C10:C11" si="0">SUM(C11+C13+C15+C18)</f>
        <v>8827600</v>
      </c>
      <c r="D10" s="62">
        <f t="shared" ref="D10:E10" si="1">SUM(D11+D13+D15+D18)</f>
        <v>10879680</v>
      </c>
      <c r="E10" s="62">
        <f t="shared" si="1"/>
        <v>12013280</v>
      </c>
      <c r="F10" s="65">
        <v>12013280</v>
      </c>
    </row>
    <row r="11" spans="1:6" x14ac:dyDescent="0.25">
      <c r="A11" s="8" t="s">
        <v>15</v>
      </c>
      <c r="B11" s="65">
        <v>7186075.6200000001</v>
      </c>
      <c r="C11" s="62">
        <f t="shared" si="0"/>
        <v>8827600</v>
      </c>
      <c r="D11" s="65">
        <v>10879680</v>
      </c>
      <c r="E11" s="65">
        <v>12013280</v>
      </c>
      <c r="F11" s="65">
        <v>12013280</v>
      </c>
    </row>
    <row r="12" spans="1:6" ht="25.5" x14ac:dyDescent="0.25">
      <c r="A12" s="14" t="s">
        <v>72</v>
      </c>
      <c r="B12" s="52">
        <v>7186075.6200000001</v>
      </c>
      <c r="C12" s="87">
        <v>8827600</v>
      </c>
      <c r="D12" s="53">
        <v>10879700</v>
      </c>
      <c r="E12" s="53">
        <v>12013300</v>
      </c>
      <c r="F12" s="54">
        <v>12013300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R14" sqref="R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97" t="s">
        <v>93</v>
      </c>
      <c r="B1" s="97"/>
      <c r="C1" s="97"/>
      <c r="D1" s="97"/>
      <c r="E1" s="97"/>
      <c r="F1" s="97"/>
      <c r="G1" s="97"/>
      <c r="H1" s="9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97" t="s">
        <v>19</v>
      </c>
      <c r="B3" s="97"/>
      <c r="C3" s="97"/>
      <c r="D3" s="97"/>
      <c r="E3" s="97"/>
      <c r="F3" s="97"/>
      <c r="G3" s="97"/>
      <c r="H3" s="9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97" t="s">
        <v>48</v>
      </c>
      <c r="B5" s="97"/>
      <c r="C5" s="97"/>
      <c r="D5" s="97"/>
      <c r="E5" s="97"/>
      <c r="F5" s="97"/>
      <c r="G5" s="97"/>
      <c r="H5" s="9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6" t="s">
        <v>5</v>
      </c>
      <c r="B7" s="15" t="s">
        <v>6</v>
      </c>
      <c r="C7" s="15" t="s">
        <v>30</v>
      </c>
      <c r="D7" s="15" t="s">
        <v>94</v>
      </c>
      <c r="E7" s="16" t="s">
        <v>95</v>
      </c>
      <c r="F7" s="16" t="s">
        <v>98</v>
      </c>
      <c r="G7" s="16" t="s">
        <v>90</v>
      </c>
      <c r="H7" s="16" t="s">
        <v>99</v>
      </c>
    </row>
    <row r="8" spans="1:8" x14ac:dyDescent="0.25">
      <c r="A8" s="30"/>
      <c r="B8" s="31"/>
      <c r="C8" s="29" t="s">
        <v>50</v>
      </c>
      <c r="D8" s="62">
        <v>0</v>
      </c>
      <c r="E8" s="66">
        <v>0</v>
      </c>
      <c r="F8" s="66">
        <v>0</v>
      </c>
      <c r="G8" s="66">
        <v>0</v>
      </c>
      <c r="H8" s="66">
        <v>0</v>
      </c>
    </row>
    <row r="9" spans="1:8" ht="25.5" x14ac:dyDescent="0.25">
      <c r="A9" s="8">
        <v>8</v>
      </c>
      <c r="B9" s="8"/>
      <c r="C9" s="8" t="s">
        <v>16</v>
      </c>
      <c r="D9" s="65">
        <v>0</v>
      </c>
      <c r="E9" s="67">
        <v>0</v>
      </c>
      <c r="F9" s="67">
        <v>0</v>
      </c>
      <c r="G9" s="67">
        <v>0</v>
      </c>
      <c r="H9" s="67">
        <v>0</v>
      </c>
    </row>
    <row r="10" spans="1:8" x14ac:dyDescent="0.25">
      <c r="A10" s="8"/>
      <c r="B10" s="12">
        <v>84</v>
      </c>
      <c r="C10" s="12" t="s">
        <v>23</v>
      </c>
      <c r="D10" s="52"/>
      <c r="E10" s="53"/>
      <c r="F10" s="53"/>
      <c r="G10" s="53"/>
      <c r="H10" s="53"/>
    </row>
    <row r="11" spans="1:8" x14ac:dyDescent="0.25">
      <c r="A11" s="8"/>
      <c r="B11" s="12"/>
      <c r="C11" s="33"/>
      <c r="D11" s="52"/>
      <c r="E11" s="53"/>
      <c r="F11" s="53"/>
      <c r="G11" s="53"/>
      <c r="H11" s="53"/>
    </row>
    <row r="12" spans="1:8" x14ac:dyDescent="0.25">
      <c r="A12" s="8"/>
      <c r="B12" s="12"/>
      <c r="C12" s="29" t="s">
        <v>53</v>
      </c>
      <c r="D12" s="65">
        <v>0</v>
      </c>
      <c r="E12" s="67">
        <v>202400</v>
      </c>
      <c r="F12" s="67">
        <v>0</v>
      </c>
      <c r="G12" s="67">
        <v>0</v>
      </c>
      <c r="H12" s="67">
        <v>0</v>
      </c>
    </row>
    <row r="13" spans="1:8" ht="25.5" x14ac:dyDescent="0.25">
      <c r="A13" s="11">
        <v>5</v>
      </c>
      <c r="B13" s="11"/>
      <c r="C13" s="20" t="s">
        <v>17</v>
      </c>
      <c r="D13" s="65">
        <v>0</v>
      </c>
      <c r="E13" s="67">
        <v>202400</v>
      </c>
      <c r="F13" s="67">
        <v>0</v>
      </c>
      <c r="G13" s="67">
        <v>0</v>
      </c>
      <c r="H13" s="67">
        <v>0</v>
      </c>
    </row>
    <row r="14" spans="1:8" ht="25.5" x14ac:dyDescent="0.25">
      <c r="A14" s="12"/>
      <c r="B14" s="12">
        <v>53</v>
      </c>
      <c r="C14" s="21" t="s">
        <v>24</v>
      </c>
      <c r="D14" s="52">
        <v>0</v>
      </c>
      <c r="E14" s="53">
        <v>202400</v>
      </c>
      <c r="F14" s="53">
        <v>0</v>
      </c>
      <c r="G14" s="53">
        <v>0</v>
      </c>
      <c r="H14" s="54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M11" sqref="M1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97" t="s">
        <v>93</v>
      </c>
      <c r="B1" s="97"/>
      <c r="C1" s="97"/>
      <c r="D1" s="97"/>
      <c r="E1" s="97"/>
      <c r="F1" s="9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97" t="s">
        <v>19</v>
      </c>
      <c r="B3" s="97"/>
      <c r="C3" s="97"/>
      <c r="D3" s="97"/>
      <c r="E3" s="97"/>
      <c r="F3" s="97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97" t="s">
        <v>49</v>
      </c>
      <c r="B5" s="97"/>
      <c r="C5" s="97"/>
      <c r="D5" s="97"/>
      <c r="E5" s="97"/>
      <c r="F5" s="97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5" t="s">
        <v>42</v>
      </c>
      <c r="B7" s="68" t="s">
        <v>94</v>
      </c>
      <c r="C7" s="69" t="s">
        <v>95</v>
      </c>
      <c r="D7" s="69" t="s">
        <v>98</v>
      </c>
      <c r="E7" s="69" t="s">
        <v>90</v>
      </c>
      <c r="F7" s="69" t="s">
        <v>99</v>
      </c>
    </row>
    <row r="8" spans="1:6" x14ac:dyDescent="0.25">
      <c r="A8" s="8" t="s">
        <v>50</v>
      </c>
      <c r="B8" s="65">
        <v>0</v>
      </c>
      <c r="C8" s="67">
        <v>0</v>
      </c>
      <c r="D8" s="67">
        <v>0</v>
      </c>
      <c r="E8" s="67">
        <v>0</v>
      </c>
      <c r="F8" s="67">
        <v>0</v>
      </c>
    </row>
    <row r="9" spans="1:6" ht="25.5" x14ac:dyDescent="0.25">
      <c r="A9" s="8" t="s">
        <v>51</v>
      </c>
      <c r="B9" s="65">
        <v>0</v>
      </c>
      <c r="C9" s="67">
        <v>0</v>
      </c>
      <c r="D9" s="67">
        <v>0</v>
      </c>
      <c r="E9" s="67">
        <v>0</v>
      </c>
      <c r="F9" s="67">
        <v>0</v>
      </c>
    </row>
    <row r="10" spans="1:6" ht="25.5" x14ac:dyDescent="0.25">
      <c r="A10" s="13" t="s">
        <v>52</v>
      </c>
      <c r="B10" s="52">
        <v>0</v>
      </c>
      <c r="C10" s="53">
        <v>0</v>
      </c>
      <c r="D10" s="53">
        <v>0</v>
      </c>
      <c r="E10" s="53">
        <v>0</v>
      </c>
      <c r="F10" s="53">
        <v>0</v>
      </c>
    </row>
    <row r="11" spans="1:6" x14ac:dyDescent="0.25">
      <c r="A11" s="13"/>
      <c r="B11" s="52"/>
      <c r="C11" s="53"/>
      <c r="D11" s="53"/>
      <c r="E11" s="53"/>
      <c r="F11" s="53"/>
    </row>
    <row r="12" spans="1:6" x14ac:dyDescent="0.25">
      <c r="A12" s="8" t="s">
        <v>53</v>
      </c>
      <c r="B12" s="65">
        <v>0</v>
      </c>
      <c r="C12" s="67">
        <v>0</v>
      </c>
      <c r="D12" s="67">
        <v>0</v>
      </c>
      <c r="E12" s="67">
        <v>0</v>
      </c>
      <c r="F12" s="67">
        <v>0</v>
      </c>
    </row>
    <row r="13" spans="1:6" x14ac:dyDescent="0.25">
      <c r="A13" s="20" t="s">
        <v>44</v>
      </c>
      <c r="B13" s="65">
        <v>0</v>
      </c>
      <c r="C13" s="67">
        <v>0</v>
      </c>
      <c r="D13" s="67">
        <v>0</v>
      </c>
      <c r="E13" s="67">
        <v>0</v>
      </c>
      <c r="F13" s="67">
        <v>0</v>
      </c>
    </row>
    <row r="14" spans="1:6" x14ac:dyDescent="0.25">
      <c r="A14" s="10" t="s">
        <v>45</v>
      </c>
      <c r="B14" s="52"/>
      <c r="C14" s="53"/>
      <c r="D14" s="53"/>
      <c r="E14" s="53"/>
      <c r="F14" s="54"/>
    </row>
    <row r="15" spans="1:6" x14ac:dyDescent="0.25">
      <c r="A15" s="20" t="s">
        <v>46</v>
      </c>
      <c r="B15" s="65">
        <v>0</v>
      </c>
      <c r="C15" s="67">
        <v>0</v>
      </c>
      <c r="D15" s="67">
        <v>0</v>
      </c>
      <c r="E15" s="67">
        <v>0</v>
      </c>
      <c r="F15" s="70">
        <v>0</v>
      </c>
    </row>
    <row r="16" spans="1:6" x14ac:dyDescent="0.25">
      <c r="A16" s="10" t="s">
        <v>47</v>
      </c>
      <c r="B16" s="52">
        <v>0</v>
      </c>
      <c r="C16" s="53">
        <v>0</v>
      </c>
      <c r="D16" s="53">
        <v>0</v>
      </c>
      <c r="E16" s="53">
        <v>0</v>
      </c>
      <c r="F16" s="54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6"/>
  <sheetViews>
    <sheetView tabSelected="1" workbookViewId="0">
      <selection activeCell="M7" sqref="M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97" t="s">
        <v>93</v>
      </c>
      <c r="B1" s="97"/>
      <c r="C1" s="97"/>
      <c r="D1" s="97"/>
      <c r="E1" s="97"/>
      <c r="F1" s="97"/>
      <c r="G1" s="97"/>
      <c r="H1" s="97"/>
      <c r="I1" s="97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97" t="s">
        <v>18</v>
      </c>
      <c r="B3" s="99"/>
      <c r="C3" s="99"/>
      <c r="D3" s="99"/>
      <c r="E3" s="99"/>
      <c r="F3" s="99"/>
      <c r="G3" s="99"/>
      <c r="H3" s="99"/>
      <c r="I3" s="99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30" t="s">
        <v>20</v>
      </c>
      <c r="B5" s="131"/>
      <c r="C5" s="132"/>
      <c r="D5" s="15" t="s">
        <v>21</v>
      </c>
      <c r="E5" s="15" t="s">
        <v>94</v>
      </c>
      <c r="F5" s="16" t="s">
        <v>95</v>
      </c>
      <c r="G5" s="16" t="s">
        <v>98</v>
      </c>
      <c r="H5" s="16" t="s">
        <v>90</v>
      </c>
      <c r="I5" s="16" t="s">
        <v>99</v>
      </c>
    </row>
    <row r="6" spans="1:9" ht="25.5" customHeight="1" x14ac:dyDescent="0.25">
      <c r="A6" s="127" t="s">
        <v>73</v>
      </c>
      <c r="B6" s="128"/>
      <c r="C6" s="129"/>
      <c r="D6" s="71" t="s">
        <v>74</v>
      </c>
      <c r="E6" s="52">
        <v>7186075.6200000001</v>
      </c>
      <c r="F6" s="52">
        <v>8827600</v>
      </c>
      <c r="G6" s="52">
        <v>10879700</v>
      </c>
      <c r="H6" s="52">
        <v>12013300</v>
      </c>
      <c r="I6" s="52">
        <v>12013300</v>
      </c>
    </row>
    <row r="7" spans="1:9" ht="25.5" customHeight="1" x14ac:dyDescent="0.25">
      <c r="A7" s="127" t="s">
        <v>75</v>
      </c>
      <c r="B7" s="128"/>
      <c r="C7" s="129"/>
      <c r="D7" s="71" t="s">
        <v>76</v>
      </c>
      <c r="E7" s="52">
        <f>SUM(E8+E18+E35+E40+E30)</f>
        <v>7186075.6199999992</v>
      </c>
      <c r="F7" s="52">
        <f t="shared" ref="F7" si="0">SUM(F8+F18+F35+F40+F30)</f>
        <v>8827600</v>
      </c>
      <c r="G7" s="52">
        <f>G8+G18+G25+G30+G35+G40</f>
        <v>10879700</v>
      </c>
      <c r="H7" s="52">
        <f>H8+H18+H25+H40</f>
        <v>12013300</v>
      </c>
      <c r="I7" s="52">
        <f>I8+I18+I25+I30+I35+I40</f>
        <v>12013300</v>
      </c>
    </row>
    <row r="8" spans="1:9" ht="25.5" customHeight="1" x14ac:dyDescent="0.25">
      <c r="A8" s="124" t="s">
        <v>77</v>
      </c>
      <c r="B8" s="125"/>
      <c r="C8" s="126"/>
      <c r="D8" s="72" t="s">
        <v>78</v>
      </c>
      <c r="E8" s="52">
        <f>SUM(E9+E13)</f>
        <v>5383423.3499999996</v>
      </c>
      <c r="F8" s="52">
        <f>SUM(F9+F13+F16)</f>
        <v>7236100</v>
      </c>
      <c r="G8" s="52">
        <f>G9+G13+G16</f>
        <v>8367100</v>
      </c>
      <c r="H8" s="52">
        <f>H9+H13+H16</f>
        <v>9500700</v>
      </c>
      <c r="I8" s="52">
        <f>I9+I13+I16</f>
        <v>9500700</v>
      </c>
    </row>
    <row r="9" spans="1:9" x14ac:dyDescent="0.25">
      <c r="A9" s="121">
        <v>3</v>
      </c>
      <c r="B9" s="122"/>
      <c r="C9" s="123"/>
      <c r="D9" s="73" t="s">
        <v>9</v>
      </c>
      <c r="E9" s="52">
        <f>SUM(E10:E12)</f>
        <v>5130518.04</v>
      </c>
      <c r="F9" s="52">
        <v>6280100</v>
      </c>
      <c r="G9" s="52">
        <f>G10+G11+G12</f>
        <v>6322100</v>
      </c>
      <c r="H9" s="52">
        <f>H10+H11+H12</f>
        <v>6322100</v>
      </c>
      <c r="I9" s="52">
        <f>I10+I11+I12</f>
        <v>6322100</v>
      </c>
    </row>
    <row r="10" spans="1:9" x14ac:dyDescent="0.25">
      <c r="A10" s="118">
        <v>31</v>
      </c>
      <c r="B10" s="119"/>
      <c r="C10" s="120"/>
      <c r="D10" s="73" t="s">
        <v>10</v>
      </c>
      <c r="E10" s="52">
        <v>2763700</v>
      </c>
      <c r="F10" s="53">
        <v>3198000</v>
      </c>
      <c r="G10" s="53">
        <v>3240000</v>
      </c>
      <c r="H10" s="53">
        <v>3240000</v>
      </c>
      <c r="I10" s="53">
        <v>3240000</v>
      </c>
    </row>
    <row r="11" spans="1:9" x14ac:dyDescent="0.25">
      <c r="A11" s="118">
        <v>32</v>
      </c>
      <c r="B11" s="119"/>
      <c r="C11" s="120"/>
      <c r="D11" s="73" t="s">
        <v>22</v>
      </c>
      <c r="E11" s="52">
        <v>2361818.04</v>
      </c>
      <c r="F11" s="53">
        <v>3067100</v>
      </c>
      <c r="G11" s="53">
        <v>3067100</v>
      </c>
      <c r="H11" s="53">
        <v>3067100</v>
      </c>
      <c r="I11" s="53">
        <v>3067100</v>
      </c>
    </row>
    <row r="12" spans="1:9" ht="15" customHeight="1" x14ac:dyDescent="0.25">
      <c r="A12" s="74">
        <v>34</v>
      </c>
      <c r="B12" s="75"/>
      <c r="C12" s="76"/>
      <c r="D12" s="73" t="s">
        <v>67</v>
      </c>
      <c r="E12" s="52">
        <v>5000</v>
      </c>
      <c r="F12" s="53">
        <v>15000</v>
      </c>
      <c r="G12" s="53">
        <v>15000</v>
      </c>
      <c r="H12" s="53">
        <v>15000</v>
      </c>
      <c r="I12" s="53">
        <v>15000</v>
      </c>
    </row>
    <row r="13" spans="1:9" ht="14.25" customHeight="1" x14ac:dyDescent="0.25">
      <c r="A13" s="121">
        <v>4</v>
      </c>
      <c r="B13" s="122"/>
      <c r="C13" s="123"/>
      <c r="D13" s="73" t="s">
        <v>11</v>
      </c>
      <c r="E13" s="52">
        <v>252905.31</v>
      </c>
      <c r="F13" s="52">
        <v>753600</v>
      </c>
      <c r="G13" s="52">
        <f>G14+G15</f>
        <v>2045000</v>
      </c>
      <c r="H13" s="52">
        <f>H14+H15</f>
        <v>3178600</v>
      </c>
      <c r="I13" s="52">
        <f>I14+I15</f>
        <v>3178600</v>
      </c>
    </row>
    <row r="14" spans="1:9" ht="15" customHeight="1" x14ac:dyDescent="0.25">
      <c r="A14" s="118">
        <v>42</v>
      </c>
      <c r="B14" s="119"/>
      <c r="C14" s="120"/>
      <c r="D14" s="73" t="s">
        <v>29</v>
      </c>
      <c r="E14" s="52">
        <v>252905.31</v>
      </c>
      <c r="F14" s="53">
        <v>702100</v>
      </c>
      <c r="G14" s="53">
        <v>1969000</v>
      </c>
      <c r="H14" s="53">
        <v>3102600</v>
      </c>
      <c r="I14" s="53">
        <v>3102600</v>
      </c>
    </row>
    <row r="15" spans="1:9" ht="15" customHeight="1" x14ac:dyDescent="0.25">
      <c r="A15" s="74">
        <v>45</v>
      </c>
      <c r="B15" s="75"/>
      <c r="C15" s="76"/>
      <c r="D15" s="73" t="s">
        <v>103</v>
      </c>
      <c r="E15" s="52">
        <v>0</v>
      </c>
      <c r="F15" s="52">
        <v>51500</v>
      </c>
      <c r="G15" s="52">
        <v>76000</v>
      </c>
      <c r="H15" s="52">
        <v>76000</v>
      </c>
      <c r="I15" s="52">
        <v>76000</v>
      </c>
    </row>
    <row r="16" spans="1:9" ht="15" customHeight="1" x14ac:dyDescent="0.25">
      <c r="A16" s="74">
        <v>5</v>
      </c>
      <c r="B16" s="78"/>
      <c r="C16" s="76"/>
      <c r="D16" s="73" t="s">
        <v>91</v>
      </c>
      <c r="E16" s="52">
        <v>0</v>
      </c>
      <c r="F16" s="52">
        <v>202400</v>
      </c>
      <c r="G16" s="52">
        <v>0</v>
      </c>
      <c r="H16" s="52">
        <v>0</v>
      </c>
      <c r="I16" s="52">
        <v>0</v>
      </c>
    </row>
    <row r="17" spans="1:9" ht="15" customHeight="1" x14ac:dyDescent="0.25">
      <c r="A17" s="74">
        <v>53</v>
      </c>
      <c r="B17" s="78"/>
      <c r="C17" s="76"/>
      <c r="D17" s="73" t="s">
        <v>92</v>
      </c>
      <c r="E17" s="52"/>
      <c r="F17" s="52">
        <v>202400</v>
      </c>
      <c r="G17" s="52">
        <v>0</v>
      </c>
      <c r="H17" s="52">
        <v>0</v>
      </c>
      <c r="I17" s="52">
        <v>0</v>
      </c>
    </row>
    <row r="18" spans="1:9" ht="25.5" customHeight="1" x14ac:dyDescent="0.25">
      <c r="A18" s="124" t="s">
        <v>79</v>
      </c>
      <c r="B18" s="125"/>
      <c r="C18" s="126"/>
      <c r="D18" s="72" t="s">
        <v>80</v>
      </c>
      <c r="E18" s="52">
        <f>E19+E23</f>
        <v>1561593.69</v>
      </c>
      <c r="F18" s="52">
        <f t="shared" ref="F18:I18" si="1">SUM(F19+F23)</f>
        <v>1491500</v>
      </c>
      <c r="G18" s="52">
        <f>G19+G23</f>
        <v>2355400</v>
      </c>
      <c r="H18" s="52">
        <f t="shared" si="1"/>
        <v>2355400</v>
      </c>
      <c r="I18" s="52">
        <f t="shared" si="1"/>
        <v>2355400</v>
      </c>
    </row>
    <row r="19" spans="1:9" x14ac:dyDescent="0.25">
      <c r="A19" s="121">
        <v>3</v>
      </c>
      <c r="B19" s="122"/>
      <c r="C19" s="123"/>
      <c r="D19" s="73" t="s">
        <v>9</v>
      </c>
      <c r="E19" s="52">
        <f>E20+E21+E22</f>
        <v>1488360.17</v>
      </c>
      <c r="F19" s="52">
        <v>1477300</v>
      </c>
      <c r="G19" s="52">
        <f>G20+G21+G22</f>
        <v>2295000</v>
      </c>
      <c r="H19" s="52">
        <f t="shared" ref="H19:I19" si="2">H20+H21+H22</f>
        <v>2295000</v>
      </c>
      <c r="I19" s="52">
        <f t="shared" si="2"/>
        <v>2295000</v>
      </c>
    </row>
    <row r="20" spans="1:9" ht="15" customHeight="1" x14ac:dyDescent="0.25">
      <c r="A20" s="118">
        <v>31</v>
      </c>
      <c r="B20" s="119"/>
      <c r="C20" s="120"/>
      <c r="D20" s="73" t="s">
        <v>10</v>
      </c>
      <c r="E20" s="52">
        <v>458918.18</v>
      </c>
      <c r="F20" s="53">
        <v>775200</v>
      </c>
      <c r="G20" s="53">
        <v>815000</v>
      </c>
      <c r="H20" s="53">
        <v>815000</v>
      </c>
      <c r="I20" s="53">
        <v>815000</v>
      </c>
    </row>
    <row r="21" spans="1:9" x14ac:dyDescent="0.25">
      <c r="A21" s="118">
        <v>32</v>
      </c>
      <c r="B21" s="119"/>
      <c r="C21" s="120"/>
      <c r="D21" s="73" t="s">
        <v>22</v>
      </c>
      <c r="E21" s="52">
        <v>975005.03</v>
      </c>
      <c r="F21" s="53">
        <v>700500</v>
      </c>
      <c r="G21" s="53">
        <v>1478400</v>
      </c>
      <c r="H21" s="53">
        <v>1478400</v>
      </c>
      <c r="I21" s="53">
        <v>1478400</v>
      </c>
    </row>
    <row r="22" spans="1:9" x14ac:dyDescent="0.25">
      <c r="A22" s="74">
        <v>34</v>
      </c>
      <c r="B22" s="75"/>
      <c r="C22" s="76"/>
      <c r="D22" s="73" t="s">
        <v>67</v>
      </c>
      <c r="E22" s="52">
        <v>54436.959999999999</v>
      </c>
      <c r="F22" s="53">
        <v>1600</v>
      </c>
      <c r="G22" s="53">
        <v>1600</v>
      </c>
      <c r="H22" s="53">
        <v>1600</v>
      </c>
      <c r="I22" s="53">
        <v>1600</v>
      </c>
    </row>
    <row r="23" spans="1:9" ht="25.5" x14ac:dyDescent="0.25">
      <c r="A23" s="121">
        <v>4</v>
      </c>
      <c r="B23" s="122"/>
      <c r="C23" s="123"/>
      <c r="D23" s="73" t="s">
        <v>11</v>
      </c>
      <c r="E23" s="52">
        <v>73233.52</v>
      </c>
      <c r="F23" s="52">
        <v>14200</v>
      </c>
      <c r="G23" s="52">
        <v>60400</v>
      </c>
      <c r="H23" s="52">
        <v>60400</v>
      </c>
      <c r="I23" s="52">
        <v>60400</v>
      </c>
    </row>
    <row r="24" spans="1:9" ht="25.5" x14ac:dyDescent="0.25">
      <c r="A24" s="118">
        <v>42</v>
      </c>
      <c r="B24" s="119"/>
      <c r="C24" s="120"/>
      <c r="D24" s="73" t="s">
        <v>29</v>
      </c>
      <c r="E24" s="52">
        <v>73233.52</v>
      </c>
      <c r="F24" s="53">
        <v>14200</v>
      </c>
      <c r="G24" s="53">
        <v>60400</v>
      </c>
      <c r="H24" s="53">
        <v>60400</v>
      </c>
      <c r="I24" s="53">
        <v>60400</v>
      </c>
    </row>
    <row r="25" spans="1:9" ht="26.25" customHeight="1" x14ac:dyDescent="0.25">
      <c r="A25" s="94" t="s">
        <v>104</v>
      </c>
      <c r="B25" s="72"/>
      <c r="C25" s="72"/>
      <c r="D25" s="73" t="s">
        <v>105</v>
      </c>
      <c r="E25" s="52">
        <v>0</v>
      </c>
      <c r="F25" s="52">
        <v>0</v>
      </c>
      <c r="G25" s="52">
        <f>G26+G28</f>
        <v>152200</v>
      </c>
      <c r="H25" s="52">
        <f t="shared" ref="H25:I25" si="3">H26+H28</f>
        <v>152200</v>
      </c>
      <c r="I25" s="52">
        <f t="shared" si="3"/>
        <v>152200</v>
      </c>
    </row>
    <row r="26" spans="1:9" x14ac:dyDescent="0.25">
      <c r="A26" s="86">
        <v>3</v>
      </c>
      <c r="B26" s="92"/>
      <c r="C26" s="93"/>
      <c r="D26" s="73" t="s">
        <v>9</v>
      </c>
      <c r="E26" s="52">
        <v>0</v>
      </c>
      <c r="F26" s="52">
        <v>0</v>
      </c>
      <c r="G26" s="52">
        <v>12000</v>
      </c>
      <c r="H26" s="52">
        <v>12000</v>
      </c>
      <c r="I26" s="52">
        <v>12000</v>
      </c>
    </row>
    <row r="27" spans="1:9" x14ac:dyDescent="0.25">
      <c r="A27" s="88">
        <v>32</v>
      </c>
      <c r="B27" s="92"/>
      <c r="C27" s="93"/>
      <c r="D27" s="73" t="s">
        <v>22</v>
      </c>
      <c r="E27" s="52">
        <v>0</v>
      </c>
      <c r="F27" s="52">
        <v>0</v>
      </c>
      <c r="G27" s="52">
        <v>12000</v>
      </c>
      <c r="H27" s="52">
        <v>12000</v>
      </c>
      <c r="I27" s="52">
        <v>12000</v>
      </c>
    </row>
    <row r="28" spans="1:9" ht="25.5" x14ac:dyDescent="0.25">
      <c r="A28" s="86">
        <v>4</v>
      </c>
      <c r="B28" s="92"/>
      <c r="C28" s="93"/>
      <c r="D28" s="73" t="s">
        <v>11</v>
      </c>
      <c r="E28" s="52">
        <v>0</v>
      </c>
      <c r="F28" s="52">
        <v>0</v>
      </c>
      <c r="G28" s="52">
        <v>140200</v>
      </c>
      <c r="H28" s="52">
        <v>140200</v>
      </c>
      <c r="I28" s="52">
        <v>140200</v>
      </c>
    </row>
    <row r="29" spans="1:9" ht="25.5" x14ac:dyDescent="0.25">
      <c r="A29" s="89">
        <v>42</v>
      </c>
      <c r="B29" s="90"/>
      <c r="C29" s="91"/>
      <c r="D29" s="73" t="s">
        <v>29</v>
      </c>
      <c r="E29" s="52">
        <v>0</v>
      </c>
      <c r="F29" s="52">
        <v>0</v>
      </c>
      <c r="G29" s="52">
        <v>140200</v>
      </c>
      <c r="H29" s="52">
        <v>140200</v>
      </c>
      <c r="I29" s="52">
        <v>140200</v>
      </c>
    </row>
    <row r="30" spans="1:9" ht="25.5" x14ac:dyDescent="0.25">
      <c r="A30" s="133" t="s">
        <v>87</v>
      </c>
      <c r="B30" s="134"/>
      <c r="C30" s="135"/>
      <c r="D30" s="72" t="s">
        <v>88</v>
      </c>
      <c r="E30" s="52">
        <f>SUM(E31+E33)</f>
        <v>58085.409999999996</v>
      </c>
      <c r="F30" s="52">
        <v>0</v>
      </c>
      <c r="G30" s="52">
        <v>0</v>
      </c>
      <c r="H30" s="52">
        <v>0</v>
      </c>
      <c r="I30" s="52">
        <v>0</v>
      </c>
    </row>
    <row r="31" spans="1:9" x14ac:dyDescent="0.25">
      <c r="A31" s="121">
        <v>3</v>
      </c>
      <c r="B31" s="122"/>
      <c r="C31" s="123"/>
      <c r="D31" s="73" t="s">
        <v>9</v>
      </c>
      <c r="E31" s="52">
        <v>7862.56</v>
      </c>
      <c r="F31" s="52">
        <v>0</v>
      </c>
      <c r="G31" s="52">
        <v>0</v>
      </c>
      <c r="H31" s="52">
        <v>0</v>
      </c>
      <c r="I31" s="52">
        <v>0</v>
      </c>
    </row>
    <row r="32" spans="1:9" x14ac:dyDescent="0.25">
      <c r="A32" s="118">
        <v>32</v>
      </c>
      <c r="B32" s="119"/>
      <c r="C32" s="120"/>
      <c r="D32" s="73" t="s">
        <v>22</v>
      </c>
      <c r="E32" s="52">
        <v>7862.56</v>
      </c>
      <c r="F32" s="53">
        <v>0</v>
      </c>
      <c r="G32" s="53">
        <v>0</v>
      </c>
      <c r="H32" s="53">
        <v>0</v>
      </c>
      <c r="I32" s="53">
        <v>0</v>
      </c>
    </row>
    <row r="33" spans="1:9" ht="25.5" x14ac:dyDescent="0.25">
      <c r="A33" s="121">
        <v>4</v>
      </c>
      <c r="B33" s="122"/>
      <c r="C33" s="123"/>
      <c r="D33" s="73" t="s">
        <v>11</v>
      </c>
      <c r="E33" s="52">
        <v>50222.85</v>
      </c>
      <c r="F33" s="52">
        <v>0</v>
      </c>
      <c r="G33" s="52">
        <v>0</v>
      </c>
      <c r="H33" s="52">
        <v>0</v>
      </c>
      <c r="I33" s="52">
        <v>0</v>
      </c>
    </row>
    <row r="34" spans="1:9" ht="25.5" x14ac:dyDescent="0.25">
      <c r="A34" s="118">
        <v>42</v>
      </c>
      <c r="B34" s="119"/>
      <c r="C34" s="120"/>
      <c r="D34" s="73" t="s">
        <v>29</v>
      </c>
      <c r="E34" s="52">
        <v>50222.85</v>
      </c>
      <c r="F34" s="53">
        <v>0</v>
      </c>
      <c r="G34" s="53">
        <v>0</v>
      </c>
      <c r="H34" s="53">
        <v>0</v>
      </c>
      <c r="I34" s="53">
        <v>0</v>
      </c>
    </row>
    <row r="35" spans="1:9" ht="38.25" x14ac:dyDescent="0.25">
      <c r="A35" s="124" t="s">
        <v>81</v>
      </c>
      <c r="B35" s="125"/>
      <c r="C35" s="126"/>
      <c r="D35" s="72" t="s">
        <v>82</v>
      </c>
      <c r="E35" s="52">
        <f>SUM(E36+E38)</f>
        <v>182973.17</v>
      </c>
      <c r="F35" s="52">
        <v>95000</v>
      </c>
      <c r="G35" s="52">
        <v>0</v>
      </c>
      <c r="H35" s="52">
        <v>0</v>
      </c>
      <c r="I35" s="52">
        <v>0</v>
      </c>
    </row>
    <row r="36" spans="1:9" x14ac:dyDescent="0.25">
      <c r="A36" s="121">
        <v>3</v>
      </c>
      <c r="B36" s="122"/>
      <c r="C36" s="123"/>
      <c r="D36" s="73" t="s">
        <v>9</v>
      </c>
      <c r="E36" s="52">
        <v>23116.45</v>
      </c>
      <c r="F36" s="52">
        <v>9000</v>
      </c>
      <c r="G36" s="52">
        <v>0</v>
      </c>
      <c r="H36" s="52">
        <v>0</v>
      </c>
      <c r="I36" s="52">
        <v>0</v>
      </c>
    </row>
    <row r="37" spans="1:9" x14ac:dyDescent="0.25">
      <c r="A37" s="118">
        <v>32</v>
      </c>
      <c r="B37" s="119"/>
      <c r="C37" s="120"/>
      <c r="D37" s="73" t="s">
        <v>22</v>
      </c>
      <c r="E37" s="52">
        <v>23116.45</v>
      </c>
      <c r="F37" s="53">
        <v>9000</v>
      </c>
      <c r="G37" s="53">
        <v>0</v>
      </c>
      <c r="H37" s="53">
        <v>0</v>
      </c>
      <c r="I37" s="53">
        <v>0</v>
      </c>
    </row>
    <row r="38" spans="1:9" ht="25.5" x14ac:dyDescent="0.25">
      <c r="A38" s="121">
        <v>4</v>
      </c>
      <c r="B38" s="122"/>
      <c r="C38" s="123"/>
      <c r="D38" s="73" t="s">
        <v>11</v>
      </c>
      <c r="E38" s="52">
        <v>159856.72</v>
      </c>
      <c r="F38" s="52">
        <v>86000</v>
      </c>
      <c r="G38" s="52">
        <v>0</v>
      </c>
      <c r="H38" s="52">
        <v>0</v>
      </c>
      <c r="I38" s="52">
        <v>0</v>
      </c>
    </row>
    <row r="39" spans="1:9" ht="25.5" x14ac:dyDescent="0.25">
      <c r="A39" s="118">
        <v>42</v>
      </c>
      <c r="B39" s="119"/>
      <c r="C39" s="120"/>
      <c r="D39" s="73" t="s">
        <v>29</v>
      </c>
      <c r="E39" s="52">
        <v>15856.72</v>
      </c>
      <c r="F39" s="53">
        <v>86000</v>
      </c>
      <c r="G39" s="53">
        <v>0</v>
      </c>
      <c r="H39" s="53">
        <v>0</v>
      </c>
      <c r="I39" s="53">
        <v>0</v>
      </c>
    </row>
    <row r="40" spans="1:9" ht="25.5" x14ac:dyDescent="0.25">
      <c r="A40" s="124" t="s">
        <v>83</v>
      </c>
      <c r="B40" s="125"/>
      <c r="C40" s="126"/>
      <c r="D40" s="72" t="s">
        <v>84</v>
      </c>
      <c r="E40" s="52">
        <v>0</v>
      </c>
      <c r="F40" s="52">
        <v>5000</v>
      </c>
      <c r="G40" s="52">
        <v>5000</v>
      </c>
      <c r="H40" s="52">
        <f t="shared" ref="H40:I40" si="4">SUM(H41)</f>
        <v>5000</v>
      </c>
      <c r="I40" s="52">
        <f t="shared" si="4"/>
        <v>5000</v>
      </c>
    </row>
    <row r="41" spans="1:9" x14ac:dyDescent="0.25">
      <c r="A41" s="121">
        <v>3</v>
      </c>
      <c r="B41" s="122"/>
      <c r="C41" s="123"/>
      <c r="D41" s="73" t="s">
        <v>9</v>
      </c>
      <c r="E41" s="52">
        <v>0</v>
      </c>
      <c r="F41" s="52">
        <v>5000</v>
      </c>
      <c r="G41" s="52">
        <v>5000</v>
      </c>
      <c r="H41" s="52">
        <f>SUM(H42:H42)</f>
        <v>5000</v>
      </c>
      <c r="I41" s="52">
        <f>SUM(I42:I42)</f>
        <v>5000</v>
      </c>
    </row>
    <row r="42" spans="1:9" x14ac:dyDescent="0.25">
      <c r="A42" s="118">
        <v>32</v>
      </c>
      <c r="B42" s="119"/>
      <c r="C42" s="120"/>
      <c r="D42" s="73" t="s">
        <v>22</v>
      </c>
      <c r="E42" s="52">
        <v>0</v>
      </c>
      <c r="F42" s="53">
        <v>5000</v>
      </c>
      <c r="G42" s="53">
        <v>5000</v>
      </c>
      <c r="H42" s="53">
        <v>5000</v>
      </c>
      <c r="I42" s="54">
        <v>5000</v>
      </c>
    </row>
    <row r="43" spans="1:9" ht="38.25" x14ac:dyDescent="0.25">
      <c r="A43" s="127" t="s">
        <v>85</v>
      </c>
      <c r="B43" s="128"/>
      <c r="C43" s="129"/>
      <c r="D43" s="71" t="s">
        <v>86</v>
      </c>
      <c r="E43" s="52">
        <v>0</v>
      </c>
      <c r="F43" s="52">
        <v>0</v>
      </c>
      <c r="G43" s="52">
        <f t="shared" ref="G43:I43" si="5">SUM(G44+G49+G52)</f>
        <v>0</v>
      </c>
      <c r="H43" s="52">
        <f t="shared" si="5"/>
        <v>0</v>
      </c>
      <c r="I43" s="52">
        <f t="shared" si="5"/>
        <v>0</v>
      </c>
    </row>
    <row r="44" spans="1:9" ht="25.5" x14ac:dyDescent="0.25">
      <c r="A44" s="124" t="s">
        <v>77</v>
      </c>
      <c r="B44" s="125"/>
      <c r="C44" s="126"/>
      <c r="D44" s="72" t="s">
        <v>78</v>
      </c>
      <c r="E44" s="52">
        <v>0</v>
      </c>
      <c r="F44" s="52">
        <v>0</v>
      </c>
      <c r="G44" s="52">
        <v>0</v>
      </c>
      <c r="H44" s="52">
        <f t="shared" ref="H44:I44" si="6">SUM(H45+H47)</f>
        <v>0</v>
      </c>
      <c r="I44" s="52">
        <f t="shared" si="6"/>
        <v>0</v>
      </c>
    </row>
    <row r="45" spans="1:9" x14ac:dyDescent="0.25">
      <c r="A45" s="121">
        <v>3</v>
      </c>
      <c r="B45" s="122"/>
      <c r="C45" s="123"/>
      <c r="D45" s="73" t="s">
        <v>9</v>
      </c>
      <c r="E45" s="52">
        <v>0</v>
      </c>
      <c r="F45" s="52">
        <f t="shared" ref="F45:I45" si="7">SUM(F46)</f>
        <v>0</v>
      </c>
      <c r="G45" s="52">
        <v>0</v>
      </c>
      <c r="H45" s="52">
        <f t="shared" si="7"/>
        <v>0</v>
      </c>
      <c r="I45" s="52">
        <f t="shared" si="7"/>
        <v>0</v>
      </c>
    </row>
    <row r="46" spans="1:9" x14ac:dyDescent="0.25">
      <c r="A46" s="118">
        <v>32</v>
      </c>
      <c r="B46" s="119"/>
      <c r="C46" s="120"/>
      <c r="D46" s="73" t="s">
        <v>22</v>
      </c>
      <c r="E46" s="52">
        <v>0</v>
      </c>
      <c r="F46" s="53">
        <v>0</v>
      </c>
      <c r="G46" s="53">
        <v>0</v>
      </c>
      <c r="H46" s="53">
        <v>0</v>
      </c>
      <c r="I46" s="54">
        <v>0</v>
      </c>
    </row>
    <row r="47" spans="1:9" ht="25.5" x14ac:dyDescent="0.25">
      <c r="A47" s="121">
        <v>4</v>
      </c>
      <c r="B47" s="122"/>
      <c r="C47" s="123"/>
      <c r="D47" s="73" t="s">
        <v>11</v>
      </c>
      <c r="E47" s="52">
        <v>0</v>
      </c>
      <c r="F47" s="52">
        <v>0</v>
      </c>
      <c r="G47" s="52">
        <v>0</v>
      </c>
      <c r="H47" s="52">
        <f t="shared" ref="H47:I47" si="8">SUM(H48)</f>
        <v>0</v>
      </c>
      <c r="I47" s="52">
        <f t="shared" si="8"/>
        <v>0</v>
      </c>
    </row>
    <row r="48" spans="1:9" ht="25.5" x14ac:dyDescent="0.25">
      <c r="A48" s="118">
        <v>42</v>
      </c>
      <c r="B48" s="119"/>
      <c r="C48" s="120"/>
      <c r="D48" s="73" t="s">
        <v>29</v>
      </c>
      <c r="E48" s="52">
        <v>0</v>
      </c>
      <c r="F48" s="53">
        <v>0</v>
      </c>
      <c r="G48" s="53">
        <v>0</v>
      </c>
      <c r="H48" s="53"/>
      <c r="I48" s="54"/>
    </row>
    <row r="49" spans="1:9" ht="25.5" x14ac:dyDescent="0.25">
      <c r="A49" s="124" t="s">
        <v>87</v>
      </c>
      <c r="B49" s="125"/>
      <c r="C49" s="126"/>
      <c r="D49" s="72" t="s">
        <v>88</v>
      </c>
      <c r="E49" s="52">
        <v>0</v>
      </c>
      <c r="F49" s="52">
        <v>0</v>
      </c>
      <c r="G49" s="52">
        <v>0</v>
      </c>
      <c r="H49" s="52">
        <f t="shared" ref="G49:I50" si="9">SUM(H50)</f>
        <v>0</v>
      </c>
      <c r="I49" s="52">
        <f t="shared" si="9"/>
        <v>0</v>
      </c>
    </row>
    <row r="50" spans="1:9" ht="25.5" x14ac:dyDescent="0.25">
      <c r="A50" s="121">
        <v>4</v>
      </c>
      <c r="B50" s="122"/>
      <c r="C50" s="123"/>
      <c r="D50" s="73" t="s">
        <v>11</v>
      </c>
      <c r="E50" s="52">
        <v>0</v>
      </c>
      <c r="F50" s="52">
        <v>0</v>
      </c>
      <c r="G50" s="52">
        <f t="shared" si="9"/>
        <v>0</v>
      </c>
      <c r="H50" s="52">
        <f t="shared" si="9"/>
        <v>0</v>
      </c>
      <c r="I50" s="52">
        <f t="shared" si="9"/>
        <v>0</v>
      </c>
    </row>
    <row r="51" spans="1:9" ht="25.5" x14ac:dyDescent="0.25">
      <c r="A51" s="118">
        <v>42</v>
      </c>
      <c r="B51" s="119"/>
      <c r="C51" s="120"/>
      <c r="D51" s="73" t="s">
        <v>29</v>
      </c>
      <c r="E51" s="52">
        <v>0</v>
      </c>
      <c r="F51" s="53">
        <v>0</v>
      </c>
      <c r="G51" s="53"/>
      <c r="H51" s="53"/>
      <c r="I51" s="54"/>
    </row>
    <row r="52" spans="1:9" ht="25.5" x14ac:dyDescent="0.25">
      <c r="A52" s="124" t="s">
        <v>81</v>
      </c>
      <c r="B52" s="125"/>
      <c r="C52" s="126"/>
      <c r="D52" s="72" t="s">
        <v>78</v>
      </c>
      <c r="E52" s="52">
        <v>0</v>
      </c>
      <c r="F52" s="52">
        <v>0</v>
      </c>
      <c r="G52" s="52">
        <f t="shared" ref="G52:I52" si="10">SUM(G53+G55)</f>
        <v>0</v>
      </c>
      <c r="H52" s="52">
        <f t="shared" si="10"/>
        <v>0</v>
      </c>
      <c r="I52" s="52">
        <f t="shared" si="10"/>
        <v>0</v>
      </c>
    </row>
    <row r="53" spans="1:9" x14ac:dyDescent="0.25">
      <c r="A53" s="121">
        <v>3</v>
      </c>
      <c r="B53" s="122"/>
      <c r="C53" s="123"/>
      <c r="D53" s="73" t="s">
        <v>9</v>
      </c>
      <c r="E53" s="52">
        <v>0</v>
      </c>
      <c r="F53" s="52">
        <v>0</v>
      </c>
      <c r="G53" s="52">
        <f t="shared" ref="G53:I53" si="11">SUM(G54)</f>
        <v>0</v>
      </c>
      <c r="H53" s="52">
        <f t="shared" si="11"/>
        <v>0</v>
      </c>
      <c r="I53" s="52">
        <f t="shared" si="11"/>
        <v>0</v>
      </c>
    </row>
    <row r="54" spans="1:9" x14ac:dyDescent="0.25">
      <c r="A54" s="118">
        <v>31</v>
      </c>
      <c r="B54" s="119"/>
      <c r="C54" s="120"/>
      <c r="D54" s="73" t="s">
        <v>10</v>
      </c>
      <c r="E54" s="52">
        <v>0</v>
      </c>
      <c r="F54" s="53">
        <v>0</v>
      </c>
      <c r="G54" s="53">
        <v>0</v>
      </c>
      <c r="H54" s="53">
        <v>0</v>
      </c>
      <c r="I54" s="54">
        <v>0</v>
      </c>
    </row>
    <row r="55" spans="1:9" ht="25.5" x14ac:dyDescent="0.25">
      <c r="A55" s="121">
        <v>4</v>
      </c>
      <c r="B55" s="122"/>
      <c r="C55" s="123"/>
      <c r="D55" s="73" t="s">
        <v>11</v>
      </c>
      <c r="E55" s="52">
        <v>0</v>
      </c>
      <c r="F55" s="52">
        <v>0</v>
      </c>
      <c r="G55" s="52">
        <f t="shared" ref="G55:I55" si="12">SUM(G56)</f>
        <v>0</v>
      </c>
      <c r="H55" s="52">
        <f t="shared" si="12"/>
        <v>0</v>
      </c>
      <c r="I55" s="52">
        <f t="shared" si="12"/>
        <v>0</v>
      </c>
    </row>
    <row r="56" spans="1:9" ht="25.5" x14ac:dyDescent="0.25">
      <c r="A56" s="118">
        <v>42</v>
      </c>
      <c r="B56" s="119"/>
      <c r="C56" s="120"/>
      <c r="D56" s="73" t="s">
        <v>29</v>
      </c>
      <c r="E56" s="52">
        <v>0</v>
      </c>
      <c r="F56" s="53">
        <v>0</v>
      </c>
      <c r="G56" s="53">
        <v>0</v>
      </c>
      <c r="H56" s="53">
        <v>0</v>
      </c>
      <c r="I56" s="54">
        <v>0</v>
      </c>
    </row>
  </sheetData>
  <mergeCells count="44">
    <mergeCell ref="A53:C53"/>
    <mergeCell ref="A54:C54"/>
    <mergeCell ref="A55:C55"/>
    <mergeCell ref="A56:C56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23:C23"/>
    <mergeCell ref="A24:C24"/>
    <mergeCell ref="A35:C35"/>
    <mergeCell ref="A36:C36"/>
    <mergeCell ref="A37:C37"/>
    <mergeCell ref="A30:C30"/>
    <mergeCell ref="A31:C31"/>
    <mergeCell ref="A32:C32"/>
    <mergeCell ref="A33:C33"/>
    <mergeCell ref="A34:C34"/>
    <mergeCell ref="A6:C6"/>
    <mergeCell ref="A7:C7"/>
    <mergeCell ref="A1:I1"/>
    <mergeCell ref="A3:I3"/>
    <mergeCell ref="A5:C5"/>
    <mergeCell ref="A8:C8"/>
    <mergeCell ref="A9:C9"/>
    <mergeCell ref="A11:C11"/>
    <mergeCell ref="A10:C10"/>
    <mergeCell ref="A19:C19"/>
    <mergeCell ref="A21:C21"/>
    <mergeCell ref="A13:C13"/>
    <mergeCell ref="A14:C14"/>
    <mergeCell ref="A18:C18"/>
    <mergeCell ref="A20:C20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topLeftCell="A16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Valentina Lukic</cp:lastModifiedBy>
  <cp:lastPrinted>2025-10-16T11:04:31Z</cp:lastPrinted>
  <dcterms:created xsi:type="dcterms:W3CDTF">2022-08-12T12:51:27Z</dcterms:created>
  <dcterms:modified xsi:type="dcterms:W3CDTF">2025-10-21T06:40:28Z</dcterms:modified>
</cp:coreProperties>
</file>